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ABC-CLIO 97筆104冊" sheetId="1" r:id="rId1"/>
    <sheet name="ABC-CILO 34筆37冊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H36" i="2" l="1"/>
  <c r="G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<sst xmlns="http://schemas.openxmlformats.org/spreadsheetml/2006/main" count="1091" uniqueCount="463">
  <si>
    <t>序號</t>
    <phoneticPr fontId="3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</si>
  <si>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</si>
  <si>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</si>
  <si>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</si>
  <si>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</si>
  <si>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</si>
  <si>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</si>
  <si>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</si>
  <si>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</si>
  <si>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</si>
  <si>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</si>
  <si>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連結</t>
    <phoneticPr fontId="3" type="noConversion"/>
  </si>
  <si>
    <t>Arts &amp; Humanities &amp; Social Science</t>
  </si>
  <si>
    <r>
      <t xml:space="preserve">HA3 </t>
    </r>
    <r>
      <rPr>
        <sz val="9"/>
        <color indexed="8"/>
        <rFont val="新細明體"/>
        <family val="1"/>
        <charset val="136"/>
      </rPr>
      <t>圖書資訊學</t>
    </r>
  </si>
  <si>
    <t>Library Information and Resource Sharing: Transforming Services and Collections</t>
    <phoneticPr fontId="3" type="noConversion"/>
  </si>
  <si>
    <t>1st</t>
  </si>
  <si>
    <t>Posner, Beth</t>
  </si>
  <si>
    <t>Libraries Unlimited</t>
  </si>
  <si>
    <r>
      <t xml:space="preserve">H19 </t>
    </r>
    <r>
      <rPr>
        <sz val="9"/>
        <color indexed="8"/>
        <rFont val="新細明體"/>
        <family val="1"/>
        <charset val="136"/>
      </rPr>
      <t>傳播學</t>
    </r>
  </si>
  <si>
    <t>Social Media and Politics: A New Way to Participate in the Political Process</t>
  </si>
  <si>
    <t>Richardson, Glenn W.</t>
    <phoneticPr fontId="3" type="noConversion"/>
  </si>
  <si>
    <t>Praeger</t>
  </si>
  <si>
    <r>
      <t xml:space="preserve">H12 </t>
    </r>
    <r>
      <rPr>
        <sz val="9"/>
        <color indexed="8"/>
        <rFont val="新細明體"/>
        <family val="1"/>
        <charset val="136"/>
      </rPr>
      <t>心理學</t>
    </r>
  </si>
  <si>
    <t>Social Media and Your Brain: Web-Based Communication Is Changing How We Think and Express Ourselves</t>
  </si>
  <si>
    <t>Prado, C.G.</t>
  </si>
  <si>
    <t>Yes! on Demand: How to Create Winning, Customized Library Service</t>
  </si>
  <si>
    <t>Middleton, Kathy L.</t>
  </si>
  <si>
    <t>Creating the High-Functioning Library Space: Expert Advice from Librarians, Architects, and Designers</t>
  </si>
  <si>
    <t>Deyrup, Marta Mestrovic</t>
  </si>
  <si>
    <r>
      <t xml:space="preserve">H14 </t>
    </r>
    <r>
      <rPr>
        <sz val="9"/>
        <color indexed="8"/>
        <rFont val="新細明體"/>
        <family val="1"/>
        <charset val="136"/>
      </rPr>
      <t>政治學</t>
    </r>
  </si>
  <si>
    <t>Cyber Dragon: Inside China's Information Warfare and Cyber Operations</t>
  </si>
  <si>
    <t>Cheng, Dean</t>
  </si>
  <si>
    <r>
      <t xml:space="preserve">SSS05 </t>
    </r>
    <r>
      <rPr>
        <sz val="9"/>
        <color indexed="8"/>
        <rFont val="新細明體"/>
        <family val="1"/>
        <charset val="136"/>
      </rPr>
      <t>醫學教育</t>
    </r>
  </si>
  <si>
    <t>Fixing the Food System: Changing How We Produce and Consume Food</t>
  </si>
  <si>
    <t>Clapp, Steve</t>
  </si>
  <si>
    <t>Maker Literacy: A New Approach to Literacy Programming for Libraries</t>
  </si>
  <si>
    <t>Pawloski, Lynn</t>
  </si>
  <si>
    <t>Filling Up: The Psychology of Eating</t>
  </si>
  <si>
    <t>Reel, Justine J.</t>
  </si>
  <si>
    <t>Greenwood</t>
  </si>
  <si>
    <r>
      <t xml:space="preserve">H22 </t>
    </r>
    <r>
      <rPr>
        <sz val="9"/>
        <color indexed="8"/>
        <rFont val="新細明體"/>
        <family val="1"/>
        <charset val="136"/>
      </rPr>
      <t>區域研究及地理</t>
    </r>
  </si>
  <si>
    <t>Water Planet: The Culture, Politics, Economics, and Sustainability of Water on Earth</t>
  </si>
  <si>
    <t>Gaskin-Reyes, Camille</t>
  </si>
  <si>
    <t>ABC-CLIO</t>
  </si>
  <si>
    <r>
      <t xml:space="preserve">H23 </t>
    </r>
    <r>
      <rPr>
        <sz val="9"/>
        <color indexed="8"/>
        <rFont val="新細明體"/>
        <family val="1"/>
        <charset val="136"/>
      </rPr>
      <t>藝術學</t>
    </r>
  </si>
  <si>
    <t>Smash Hits: The 100 Songs That Defined America</t>
  </si>
  <si>
    <t>Perone, James E.</t>
  </si>
  <si>
    <t>The Three U.S.-Mexico Border Wars: Drugs, Immigration, and Homeland Security</t>
  </si>
  <si>
    <t>2nd</t>
  </si>
  <si>
    <t>Payan, Tony</t>
  </si>
  <si>
    <t>Exploring Positive Psychology: The Science of Happiness and Well-Being</t>
  </si>
  <si>
    <t>Gregory, Erik M.</t>
  </si>
  <si>
    <t>Antarctica: The Battle for the Seventh Continent</t>
  </si>
  <si>
    <t>Abdel-Motaal, Doaa</t>
  </si>
  <si>
    <t>The Dangerous Philosophies of Michael Jackson: His Music, His Persona, and His Artistic Afterlife</t>
  </si>
  <si>
    <t>Amisu, Elizabeth</t>
  </si>
  <si>
    <t>Sleep Monsters and Superheroes: Empowering Children through Creative Dreamplay</t>
  </si>
  <si>
    <t>Johnson, Clare R.</t>
  </si>
  <si>
    <r>
      <t xml:space="preserve">H11 </t>
    </r>
    <r>
      <rPr>
        <sz val="9"/>
        <color indexed="8"/>
        <rFont val="新細明體"/>
        <family val="1"/>
        <charset val="136"/>
      </rPr>
      <t>教育學</t>
    </r>
  </si>
  <si>
    <t>Teaching and Learning in Virtual Environments: Archives, Museums, and Libraries</t>
  </si>
  <si>
    <t>Franks, Patricia C.</t>
  </si>
  <si>
    <r>
      <t xml:space="preserve">H41 </t>
    </r>
    <r>
      <rPr>
        <sz val="9"/>
        <color indexed="8"/>
        <rFont val="新細明體"/>
        <family val="1"/>
        <charset val="136"/>
      </rPr>
      <t>管理一（人資、組織行為、策略管理、國企、醫管、科管）</t>
    </r>
  </si>
  <si>
    <t>The New Advertising: Branding, Content, and Consumer Relationships in the Data-Driven Social Media Era</t>
  </si>
  <si>
    <t>Brown, Ruth E.</t>
  </si>
  <si>
    <t>Syria in Ruins: The Dynamics of the Syrian Civil War</t>
  </si>
  <si>
    <t>Sorenson, David S.</t>
  </si>
  <si>
    <t>His Porn, Her Pain: Confronting America's PornPanic with Honest Talk About Sex</t>
  </si>
  <si>
    <t>Klein, Marty</t>
  </si>
  <si>
    <r>
      <t xml:space="preserve">H40 </t>
    </r>
    <r>
      <rPr>
        <sz val="9"/>
        <color indexed="8"/>
        <rFont val="新細明體"/>
        <family val="1"/>
        <charset val="136"/>
      </rPr>
      <t>財金及會計</t>
    </r>
  </si>
  <si>
    <t>Financial Literacy for Millennials: A Practical Guide to Managing Your Financial Life for Teens, College Students, and Young Adults</t>
    <phoneticPr fontId="3" type="noConversion"/>
  </si>
  <si>
    <t>Smith, Andrew O.</t>
  </si>
  <si>
    <r>
      <t xml:space="preserve">H06 </t>
    </r>
    <r>
      <rPr>
        <sz val="9"/>
        <color indexed="8"/>
        <rFont val="新細明體"/>
        <family val="1"/>
        <charset val="136"/>
      </rPr>
      <t>歷史學</t>
    </r>
  </si>
  <si>
    <t>The War for American Independence: A Reference Guide</t>
  </si>
  <si>
    <t>Lender, Mark Edward</t>
  </si>
  <si>
    <t>Free Government e-Resources for Youth: Inform, Inspire, and Activate</t>
  </si>
  <si>
    <t>Ormes, Dorothy</t>
  </si>
  <si>
    <t>Internet Afterlife: Virtual Salvation in the 21st Century</t>
  </si>
  <si>
    <t>O'Neill, Kevin</t>
  </si>
  <si>
    <t>Working with the Emotional Investor: Financial Psychology for Wealth Managers</t>
  </si>
  <si>
    <t>White, Chris</t>
  </si>
  <si>
    <t>Climate Change: Examining the Facts</t>
  </si>
  <si>
    <t>Bedford, Daniel</t>
  </si>
  <si>
    <t>The 50 Healthiest Habits and Lifestyle Changes</t>
  </si>
  <si>
    <t>Goldstein, Myrna Chandler</t>
  </si>
  <si>
    <t>Today's Social Issues: Democrats and Republicans</t>
  </si>
  <si>
    <t>Kneeland, Timothy W.</t>
  </si>
  <si>
    <t>Who Stole Conservatism? Capitalism and the Disappearance of Traditional Conservatism</t>
  </si>
  <si>
    <t>DiNunzio, Mario R.</t>
  </si>
  <si>
    <t>Big Oil in the United States: Industry Influence on Institutions, Policy, and Politics</t>
  </si>
  <si>
    <t>McBeath, Jerry A.</t>
  </si>
  <si>
    <t>The Depression Era: A Historical Exploration of Literature</t>
  </si>
  <si>
    <t>Barlow, Aaron</t>
  </si>
  <si>
    <t>She-Devil in the City of Angels: Gender, Violence, and the Hattie Woolsteen Murder Case in Victorian Era Los Angeles</t>
  </si>
  <si>
    <t>Anzilotti, Cara</t>
  </si>
  <si>
    <t>Board Games: Straight Talk for New Directors and Good Governance</t>
  </si>
  <si>
    <t>Montford, John T.</t>
  </si>
  <si>
    <t>The Social Media Revolution: An Economic Encyclopedia of Friending, Following, Texting, and Connecting</t>
  </si>
  <si>
    <t>Hanson, Jarice</t>
  </si>
  <si>
    <r>
      <t xml:space="preserve">H13 </t>
    </r>
    <r>
      <rPr>
        <sz val="9"/>
        <color indexed="8"/>
        <rFont val="新細明體"/>
        <family val="1"/>
        <charset val="136"/>
      </rPr>
      <t>法律學</t>
    </r>
  </si>
  <si>
    <t>Campus Action against Sexual Assault: Needs, Policies, Procedures, and Training Programs</t>
  </si>
  <si>
    <t>Paludi, Michele A.</t>
  </si>
  <si>
    <t>The Emergence of the Urban Entrepreneur: How the Growth of Cities and the Sharing Economy Are Driving a New Breed of Innovators</t>
  </si>
  <si>
    <t>Cohen, Boyd</t>
  </si>
  <si>
    <t>World War I: The Essential Reference Guide</t>
  </si>
  <si>
    <t>Tucker, Spencer C.</t>
  </si>
  <si>
    <t>Models of Proposal Planning &amp; Writing</t>
  </si>
  <si>
    <t>Miner, Jeremy T.</t>
  </si>
  <si>
    <t>The Global Water Crisis: A Reference Handbook</t>
  </si>
  <si>
    <t>Newton, David E.</t>
  </si>
  <si>
    <t>On Behalf of the President: Presidential Spouses and White House Communications Strategy Today</t>
  </si>
  <si>
    <t>Wright, Lauren A.</t>
  </si>
  <si>
    <t>Pay-to-Play Politics: How Money Defines the American Democracy</t>
  </si>
  <si>
    <t>Brown, Heath</t>
  </si>
  <si>
    <t>At the Table: Food and Family around the World</t>
  </si>
  <si>
    <t>Albala, Ken</t>
  </si>
  <si>
    <r>
      <t xml:space="preserve">H05 </t>
    </r>
    <r>
      <rPr>
        <sz val="9"/>
        <color indexed="8"/>
        <rFont val="新細明體"/>
        <family val="1"/>
        <charset val="136"/>
      </rPr>
      <t>文學二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新細明體"/>
        <family val="1"/>
        <charset val="136"/>
      </rPr>
      <t>外國文學、性別研究、文化研究</t>
    </r>
    <r>
      <rPr>
        <sz val="9"/>
        <color indexed="8"/>
        <rFont val="Times New Roman"/>
        <family val="1"/>
      </rPr>
      <t>)</t>
    </r>
  </si>
  <si>
    <t>Gender, Race, and Ethnicity in the Workplace: Emerging Issues and Enduring Challenges</t>
  </si>
  <si>
    <t>Karsten, Margaret Foegen</t>
  </si>
  <si>
    <t>The History of Turkey</t>
  </si>
  <si>
    <t>Howard, Douglas A.</t>
  </si>
  <si>
    <t>Inside Forensic Psychology</t>
  </si>
  <si>
    <t>Masson, Tiffany R.</t>
  </si>
  <si>
    <t>Write Like a Pro: Ten Techniques for Getting Your Point Across at Work (and in Life)</t>
  </si>
  <si>
    <t>Hausman, Carl</t>
  </si>
  <si>
    <t>Endangered Species: A Documentary and Reference Guide</t>
  </si>
  <si>
    <t>Weber, Edward P.</t>
  </si>
  <si>
    <t>Feminism and Religion: How Faiths View Women and Their Rights</t>
  </si>
  <si>
    <t>Music of the First World War</t>
  </si>
  <si>
    <t>Tyler, Don</t>
  </si>
  <si>
    <t>The New Heroines: Female Embodiment and Technology in 21st-Century Popular Culture</t>
  </si>
  <si>
    <t>Wright, Katheryn</t>
  </si>
  <si>
    <t>South Vietnamese Soldiers: Memories of the Vietnam War and After</t>
  </si>
  <si>
    <t>Nguyen, Nathalie Huynh Chau</t>
  </si>
  <si>
    <t>Folk Heroes and Heroines around the World</t>
  </si>
  <si>
    <t>Seal, Graham</t>
  </si>
  <si>
    <t>Radio 2.0: Uploading the First Broadcast Medium</t>
  </si>
  <si>
    <t>Lasar, Matthew</t>
  </si>
  <si>
    <t>Yes, You're a Leader!: A Practical Guide to Leadership for Real People</t>
    <phoneticPr fontId="3" type="noConversion"/>
  </si>
  <si>
    <t>Kunich, John Charles</t>
  </si>
  <si>
    <t>Guide to Electronic Resource Management</t>
  </si>
  <si>
    <t>Ross, Sheri V. T.</t>
  </si>
  <si>
    <t>Introduction to Cybercrime: Computer Crimes, Laws, and Policing in the 21st Century</t>
  </si>
  <si>
    <t>Hill, Joshua B.</t>
  </si>
  <si>
    <r>
      <t xml:space="preserve">SSS07 </t>
    </r>
    <r>
      <rPr>
        <sz val="9"/>
        <color indexed="8"/>
        <rFont val="新細明體"/>
        <family val="1"/>
        <charset val="136"/>
      </rPr>
      <t>科普教育與傳播</t>
    </r>
  </si>
  <si>
    <t>Online Health and Safety: From Cyberbullying to Internet Addiction</t>
  </si>
  <si>
    <t>Schell, Bernadette H.</t>
  </si>
  <si>
    <t>Understanding Depression</t>
  </si>
  <si>
    <t>Nydegger, Rudy</t>
  </si>
  <si>
    <t>21st-Century TV Dramas: Exploring the New Golden Age</t>
  </si>
  <si>
    <t>Damico, Amy M.</t>
  </si>
  <si>
    <t>Parenting in Transracial Adoption: Real Questions and Real Answers</t>
  </si>
  <si>
    <t>Hoyt-Oliver, Jane</t>
  </si>
  <si>
    <t>Working with Millennials: Using Emotional Intelligence and Strategic Compassion to Motivate the Next Generation of Leaders</t>
  </si>
  <si>
    <t>Robertson, Marc</t>
  </si>
  <si>
    <t>Cyber Threat: The Rise of Information Geopolitics in U.S. National Security</t>
  </si>
  <si>
    <t>Bronk, Chris</t>
  </si>
  <si>
    <t>CEO: Mastering the Corporate Pyramid</t>
  </si>
  <si>
    <t>Decker, John</t>
  </si>
  <si>
    <t>Why Congress Needs Women: Bringing Sanity to the House and Senate</t>
  </si>
  <si>
    <t>The Power of the Prosecutor: Gatekeepers of the Criminal Justice System</t>
  </si>
  <si>
    <t>Jacoby, Joan E.</t>
  </si>
  <si>
    <t>A Battlefield of Values: America's Left, Right, and Endangered Center</t>
  </si>
  <si>
    <t>Burgard, Stephen D.</t>
  </si>
  <si>
    <t>Health Care Budgeting and Financial Management</t>
  </si>
  <si>
    <t>2nd</t>
    <phoneticPr fontId="3" type="noConversion"/>
  </si>
  <si>
    <t>Ward, William J.</t>
    <phoneticPr fontId="3" type="noConversion"/>
  </si>
  <si>
    <t>The Recycling Myth: Disruptive Innovation to Improve the Environment</t>
  </si>
  <si>
    <t>Buffington, Jack</t>
  </si>
  <si>
    <t>Prescription Drug Abuse: A Reference Handbook</t>
  </si>
  <si>
    <r>
      <t xml:space="preserve">H17 </t>
    </r>
    <r>
      <rPr>
        <sz val="9"/>
        <color indexed="8"/>
        <rFont val="新細明體"/>
        <family val="1"/>
        <charset val="136"/>
      </rPr>
      <t>社會學</t>
    </r>
  </si>
  <si>
    <t>The Nanny Time Bomb: Navigating the Crisis in Child Care</t>
  </si>
  <si>
    <t>Burke, Jacalyn S.</t>
  </si>
  <si>
    <t>Sexual Assault in the U.S. Military: The Battle within America's Armed Forces</t>
  </si>
  <si>
    <t>Skaine, Rosemarie</t>
  </si>
  <si>
    <t>Weapons of Mass Psychological Destruction and the People Who Use Them</t>
  </si>
  <si>
    <t>James, Larry C.</t>
  </si>
  <si>
    <t>Debates for the Digital Age: The Good, the Bad, and the Ugly of our Online World</t>
  </si>
  <si>
    <t>Coombs, Danielle Sarver</t>
  </si>
  <si>
    <t>Family Psychology: Theory, Research, and Practice</t>
  </si>
  <si>
    <t>Thoburn, John W.</t>
  </si>
  <si>
    <t>The Enlightenment: History, Documents, and Key Questions</t>
  </si>
  <si>
    <t>Burns, William E.</t>
  </si>
  <si>
    <t>Hezbollah: From Islamic Resistance to Government</t>
  </si>
  <si>
    <t>Worrall, James</t>
  </si>
  <si>
    <t>America's First Ladies: A Historical Encyclopedia and Primary Document Collection of the Remarkable Women of the White House</t>
  </si>
  <si>
    <t>Hendricks, Nancy</t>
  </si>
  <si>
    <t>Gendertrolling: How Misogyny Went Viral</t>
  </si>
  <si>
    <t>Mantilla, Karla</t>
  </si>
  <si>
    <t>The Challenges of Gifted Children: Empowering Parents to Maximize Their Child's Potential</t>
  </si>
  <si>
    <t>Klein, Barbara</t>
  </si>
  <si>
    <t>When the ADHD Diagnosis Is Wrong: Understanding Other Factors That Affect Attention in Children</t>
  </si>
  <si>
    <t>Swingle, Paul G.</t>
  </si>
  <si>
    <r>
      <t xml:space="preserve">H15 </t>
    </r>
    <r>
      <rPr>
        <sz val="9"/>
        <color indexed="8"/>
        <rFont val="新細明體"/>
        <family val="1"/>
        <charset val="136"/>
      </rPr>
      <t>經濟學</t>
    </r>
  </si>
  <si>
    <t>Real-World Decision Making: An Encyclopedia of Behavioral Economics</t>
  </si>
  <si>
    <t>Altman, Morris</t>
  </si>
  <si>
    <t>The History of the Baltic States</t>
  </si>
  <si>
    <t>O'Connor, Kevin C.</t>
  </si>
  <si>
    <t>Governments around the World: From Democracies to Theocracies</t>
  </si>
  <si>
    <t>Shelley, Fred M.</t>
  </si>
  <si>
    <t>Effective Financial Management in Public and Nonprofit Agencies</t>
  </si>
  <si>
    <t>4th</t>
    <phoneticPr fontId="3" type="noConversion"/>
  </si>
  <si>
    <t>McKinney, Jerome B.</t>
  </si>
  <si>
    <t>The History of India</t>
  </si>
  <si>
    <t>McLeod, John</t>
  </si>
  <si>
    <t>Earth's Landscape: An Encyclopedia of the World's Geographic Features</t>
  </si>
  <si>
    <t>Quinn, Joyce A.</t>
  </si>
  <si>
    <t>Think Tank Library: Brain-Based Learning Plans for New Standards, Grades 6-12</t>
  </si>
  <si>
    <t>Ratzer, Mary Boyd</t>
  </si>
  <si>
    <t>Fracking: A Reference Handbook</t>
  </si>
  <si>
    <t>Think Tank Library: Brain-Based Learning Plans for New Standards, Grades K-5</t>
    <phoneticPr fontId="3" type="noConversion"/>
  </si>
  <si>
    <t>Jaeger, Paige</t>
  </si>
  <si>
    <t>Media Violence and Children: A Complete Guide for Parents and Professionals</t>
  </si>
  <si>
    <t>Gentile, Douglas A.</t>
  </si>
  <si>
    <t>Financial, Commercial, and Mortgage Mathematics and Their Applications</t>
  </si>
  <si>
    <t>Revised and updated edition</t>
    <phoneticPr fontId="3" type="noConversion"/>
  </si>
  <si>
    <t>Prakash, Arun J.</t>
  </si>
  <si>
    <t>Energy Choices: How to Power the Future</t>
  </si>
  <si>
    <t>Collin, Robin Morris</t>
  </si>
  <si>
    <t>Nuclear Power: A Reference Handbook</t>
  </si>
  <si>
    <t>Henderson, Harry</t>
  </si>
  <si>
    <t>Sexual Violence and Abuse: An Encyclopedia of Prevention, Impacts, and Recovery</t>
  </si>
  <si>
    <t>Postmus, Judy L.</t>
  </si>
  <si>
    <t>Internet Child Pornography: Causes, Investigation, and Prevention</t>
  </si>
  <si>
    <t>Wortley, Richard</t>
  </si>
  <si>
    <t>What Happens Next? Contemporary Urban Legends and Popular Culture</t>
  </si>
  <si>
    <t>De Vos, Gail</t>
    <phoneticPr fontId="3" type="noConversion"/>
  </si>
  <si>
    <r>
      <t xml:space="preserve">H09 </t>
    </r>
    <r>
      <rPr>
        <sz val="9"/>
        <color indexed="8"/>
        <rFont val="新細明體"/>
        <family val="1"/>
        <charset val="136"/>
      </rPr>
      <t>人類學</t>
    </r>
  </si>
  <si>
    <t>Voices of the Asian American and Pacific Islander Experience</t>
  </si>
  <si>
    <t>Chi, Sang</t>
  </si>
  <si>
    <t>序號</t>
    <phoneticPr fontId="3" type="noConversion"/>
  </si>
  <si>
    <t>書目序號(本欄請勿異動刪除)</t>
    <phoneticPr fontId="3" type="noConversion"/>
  </si>
  <si>
    <t>原始美金單價</t>
  </si>
  <si>
    <t>聯盟美金價格</t>
  </si>
  <si>
    <t>新聯盟美金報價(未稅)</t>
    <phoneticPr fontId="3" type="noConversion"/>
  </si>
  <si>
    <t>語文別</t>
  </si>
  <si>
    <t>廠商</t>
  </si>
  <si>
    <t>平台</t>
  </si>
  <si>
    <t>備註</t>
  </si>
  <si>
    <t>連結</t>
    <phoneticPr fontId="3" type="noConversion"/>
  </si>
  <si>
    <t>BAA00002</t>
  </si>
  <si>
    <r>
      <t xml:space="preserve">H12 </t>
    </r>
    <r>
      <rPr>
        <sz val="10"/>
        <rFont val="新細明體"/>
        <family val="1"/>
        <charset val="136"/>
      </rPr>
      <t>心理學</t>
    </r>
  </si>
  <si>
    <t>9781440842009</t>
  </si>
  <si>
    <t>9781440841996</t>
  </si>
  <si>
    <t>Graduating with Honor: Best Practices to Promote Ethics Development in College Students</t>
  </si>
  <si>
    <t>Plante, Thomas G.</t>
  </si>
  <si>
    <t>2017</t>
  </si>
  <si>
    <r>
      <rPr>
        <sz val="10"/>
        <rFont val="新細明體"/>
        <family val="1"/>
        <charset val="136"/>
      </rPr>
      <t>西文</t>
    </r>
  </si>
  <si>
    <r>
      <rPr>
        <sz val="10"/>
        <rFont val="新細明體"/>
        <family val="1"/>
        <charset val="136"/>
      </rPr>
      <t>文道國際</t>
    </r>
  </si>
  <si>
    <t>http://ebooks.abc-clio.com/?isbn=9781440842009</t>
    <phoneticPr fontId="3" type="noConversion"/>
  </si>
  <si>
    <t>BAA00027</t>
  </si>
  <si>
    <r>
      <t xml:space="preserve">HA3 </t>
    </r>
    <r>
      <rPr>
        <sz val="10"/>
        <rFont val="新細明體"/>
        <family val="1"/>
        <charset val="136"/>
      </rPr>
      <t>圖書資訊學</t>
    </r>
  </si>
  <si>
    <t>9781440838477</t>
  </si>
  <si>
    <t>9781440838460</t>
  </si>
  <si>
    <t>Crossover Readers' Advisory: Maximize Your Collection to Meet Reader Satisfaction</t>
  </si>
  <si>
    <t>Moyer, Jessica E.</t>
  </si>
  <si>
    <t>http://ebooks.abc-clio.com/?isbn=9781440838477</t>
    <phoneticPr fontId="3" type="noConversion"/>
  </si>
  <si>
    <t>BAA00038</t>
  </si>
  <si>
    <t>9781440841590</t>
  </si>
  <si>
    <t>9781440841583</t>
  </si>
  <si>
    <t>Libraries Partnering with Self-Publishing: A Winning Combination</t>
  </si>
  <si>
    <t>Grover, Robert J.</t>
  </si>
  <si>
    <t>2016</t>
  </si>
  <si>
    <t>http://ebooks.abc-clio.com/?isbn=9781440841590</t>
    <phoneticPr fontId="3" type="noConversion"/>
  </si>
  <si>
    <t>BAA00050</t>
  </si>
  <si>
    <r>
      <t xml:space="preserve">H13 </t>
    </r>
    <r>
      <rPr>
        <sz val="10"/>
        <rFont val="新細明體"/>
        <family val="1"/>
        <charset val="136"/>
      </rPr>
      <t>法律學</t>
    </r>
  </si>
  <si>
    <t>9781440843242</t>
  </si>
  <si>
    <t>9781440843235</t>
  </si>
  <si>
    <t>The Powers of the U.S. Congress: Where Constitutional Authority Begins and Ends</t>
  </si>
  <si>
    <t>Hallett, Brien</t>
  </si>
  <si>
    <t>http://ebooks.abc-clio.com/?isbn=9781440843242</t>
    <phoneticPr fontId="3" type="noConversion"/>
  </si>
  <si>
    <t>BAA00052</t>
  </si>
  <si>
    <r>
      <t xml:space="preserve">H09 </t>
    </r>
    <r>
      <rPr>
        <sz val="10"/>
        <rFont val="新細明體"/>
        <family val="1"/>
        <charset val="136"/>
      </rPr>
      <t>人類學</t>
    </r>
  </si>
  <si>
    <t>9781440833779</t>
  </si>
  <si>
    <t>9781440833762</t>
  </si>
  <si>
    <t>Consumer Equality: Race and the American Marketplace</t>
  </si>
  <si>
    <t>Henderson, Geraldine Rosa</t>
  </si>
  <si>
    <t>http://ebooks.abc-clio.com/?isbn=9781440833779</t>
    <phoneticPr fontId="3" type="noConversion"/>
  </si>
  <si>
    <t>BAA00059</t>
  </si>
  <si>
    <r>
      <t xml:space="preserve">H05 </t>
    </r>
    <r>
      <rPr>
        <sz val="10"/>
        <rFont val="新細明體"/>
        <family val="1"/>
        <charset val="136"/>
      </rPr>
      <t>文學二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Times New Roman"/>
        <family val="1"/>
      </rPr>
      <t>)</t>
    </r>
  </si>
  <si>
    <t>9781440850509</t>
  </si>
  <si>
    <t>9781440850493</t>
  </si>
  <si>
    <t>Same-Sex Marriage: A Reference Handbook</t>
  </si>
  <si>
    <t>http://ebooks.abc-clio.com/?isbn=9781440850509</t>
    <phoneticPr fontId="3" type="noConversion"/>
  </si>
  <si>
    <t>BAA00077</t>
  </si>
  <si>
    <t>9781440840777</t>
  </si>
  <si>
    <t>9781440840760</t>
  </si>
  <si>
    <t>Stellar Customer Service: Training Library Staff to Exceed Expectations</t>
  </si>
  <si>
    <t>Chakraborty, Mou</t>
  </si>
  <si>
    <t>http://ebooks.abc-clio.com/?isbn=9781440840777</t>
    <phoneticPr fontId="3" type="noConversion"/>
  </si>
  <si>
    <t>BAA00109</t>
  </si>
  <si>
    <r>
      <t xml:space="preserve">H15 </t>
    </r>
    <r>
      <rPr>
        <sz val="10"/>
        <rFont val="新細明體"/>
        <family val="1"/>
        <charset val="136"/>
      </rPr>
      <t>經濟學</t>
    </r>
  </si>
  <si>
    <t>9781440837234</t>
  </si>
  <si>
    <t>9781440837227</t>
  </si>
  <si>
    <t>Growing Jobs: Transforming the Way We Approach Economic Development</t>
  </si>
  <si>
    <t>Tuttle, Thomas C.</t>
  </si>
  <si>
    <t>http://ebooks.abc-clio.com/?isbn=9781440837234</t>
    <phoneticPr fontId="3" type="noConversion"/>
  </si>
  <si>
    <t>BAA00124</t>
  </si>
  <si>
    <r>
      <t xml:space="preserve">SSS07 </t>
    </r>
    <r>
      <rPr>
        <sz val="10"/>
        <rFont val="新細明體"/>
        <family val="1"/>
        <charset val="136"/>
      </rPr>
      <t>科普教育與傳播</t>
    </r>
  </si>
  <si>
    <t>9781440851353</t>
  </si>
  <si>
    <t>9781440851346</t>
  </si>
  <si>
    <t>Where Science and Ethics Meet: Dilemmas at the Frontiers of Medicine and Biology</t>
  </si>
  <si>
    <t>Willmott, Chris</t>
  </si>
  <si>
    <t>http://ebooks.abc-clio.com/?isbn=9781440851353</t>
    <phoneticPr fontId="3" type="noConversion"/>
  </si>
  <si>
    <t>BAA00131</t>
  </si>
  <si>
    <t>9781610698658</t>
  </si>
  <si>
    <t>9781610698641</t>
  </si>
  <si>
    <t>Libraries in the Information Age: An Introduction and Career Exploration</t>
  </si>
  <si>
    <t>3rd</t>
  </si>
  <si>
    <t>Fourie, Denise K.</t>
  </si>
  <si>
    <t>http://ebooks.abc-clio.com/?isbn=9781610698658</t>
    <phoneticPr fontId="3" type="noConversion"/>
  </si>
  <si>
    <t>BAA00136</t>
  </si>
  <si>
    <t>9781440838576</t>
  </si>
  <si>
    <t>9781440838569</t>
  </si>
  <si>
    <t>Redesign Your Library Website</t>
  </si>
  <si>
    <t>Wittmann, Stacy Ann</t>
  </si>
  <si>
    <t>http://ebooks.abc-clio.com/?isbn=9781440838576</t>
    <phoneticPr fontId="3" type="noConversion"/>
  </si>
  <si>
    <t>BAA00140</t>
  </si>
  <si>
    <t>9781610696821</t>
  </si>
  <si>
    <t>9781610696814</t>
  </si>
  <si>
    <t>Evolutionary Psychology: How Our Biology Affects What We Think and Do</t>
  </si>
  <si>
    <t>Starratt, Valerie G.</t>
  </si>
  <si>
    <t>http://ebooks.abc-clio.com/?isbn=9781610696821</t>
    <phoneticPr fontId="3" type="noConversion"/>
  </si>
  <si>
    <t>BAA00172</t>
  </si>
  <si>
    <t>9781440841927</t>
  </si>
  <si>
    <t>9781440841910</t>
  </si>
  <si>
    <t>Suicide Prevention</t>
  </si>
  <si>
    <t>Bertini, Kristine</t>
  </si>
  <si>
    <t>http://ebooks.abc-clio.com/?isbn=9781440841927</t>
    <phoneticPr fontId="3" type="noConversion"/>
  </si>
  <si>
    <t>BAA00187</t>
  </si>
  <si>
    <r>
      <t xml:space="preserve">H14 </t>
    </r>
    <r>
      <rPr>
        <sz val="10"/>
        <rFont val="新細明體"/>
        <family val="1"/>
        <charset val="136"/>
      </rPr>
      <t>政治學</t>
    </r>
  </si>
  <si>
    <t>9781440831614</t>
  </si>
  <si>
    <t>9781440831607</t>
  </si>
  <si>
    <t>The Magnitude of Genocide</t>
  </si>
  <si>
    <t>Tatz, Colin</t>
  </si>
  <si>
    <t>http://ebooks.abc-clio.com/?isbn=9781440831614</t>
    <phoneticPr fontId="3" type="noConversion"/>
  </si>
  <si>
    <t>BAA00195</t>
  </si>
  <si>
    <r>
      <t xml:space="preserve">H17 </t>
    </r>
    <r>
      <rPr>
        <sz val="10"/>
        <rFont val="新細明體"/>
        <family val="1"/>
        <charset val="136"/>
      </rPr>
      <t>社會學</t>
    </r>
  </si>
  <si>
    <t>9781440845352</t>
  </si>
  <si>
    <t>9781440845345</t>
  </si>
  <si>
    <t>The Human Cost of Welfare: How the System Hurts the People It's Supposed to Help</t>
  </si>
  <si>
    <t>Harvey, Phil</t>
  </si>
  <si>
    <t>http://ebooks.abc-clio.com/?isbn=9781440845352</t>
    <phoneticPr fontId="3" type="noConversion"/>
  </si>
  <si>
    <t>BAA00198</t>
  </si>
  <si>
    <t>9781440842351</t>
  </si>
  <si>
    <t>9781440842344</t>
  </si>
  <si>
    <t>Dealing with Anxiety</t>
  </si>
  <si>
    <t>http://ebooks.abc-clio.com/?isbn=9781440842351</t>
    <phoneticPr fontId="3" type="noConversion"/>
  </si>
  <si>
    <t>BAA00207</t>
  </si>
  <si>
    <t>9781610699600</t>
  </si>
  <si>
    <t>9781610699594</t>
  </si>
  <si>
    <t>Rethinking Information Work: A Career Guide for Librarians and Other Information Professionals</t>
  </si>
  <si>
    <t>Dority, G. Kim</t>
  </si>
  <si>
    <t>http://ebooks.abc-clio.com/?isbn=9781610699600</t>
    <phoneticPr fontId="3" type="noConversion"/>
  </si>
  <si>
    <t>BAA00227</t>
  </si>
  <si>
    <t>9781440840753</t>
  </si>
  <si>
    <t>9781440840746</t>
  </si>
  <si>
    <t>Juvenile Justice: A Reference Handbook</t>
  </si>
  <si>
    <t>Shoemaker, Donald J.</t>
  </si>
  <si>
    <t>http://ebooks.abc-clio.com/?isbn=9781440840753</t>
    <phoneticPr fontId="3" type="noConversion"/>
  </si>
  <si>
    <t>BAA00297</t>
  </si>
  <si>
    <t>9781610698733</t>
  </si>
  <si>
    <t>9781610698726</t>
  </si>
  <si>
    <t>Cutting and Self-Harm</t>
  </si>
  <si>
    <t>Simpson, Chris</t>
  </si>
  <si>
    <t>2015</t>
  </si>
  <si>
    <t>http://ebooks.abc-clio.com/?isbn=9781610698733</t>
    <phoneticPr fontId="3" type="noConversion"/>
  </si>
  <si>
    <t>BAA00311</t>
  </si>
  <si>
    <r>
      <t xml:space="preserve">SSS05 </t>
    </r>
    <r>
      <rPr>
        <sz val="10"/>
        <rFont val="新細明體"/>
        <family val="1"/>
        <charset val="136"/>
      </rPr>
      <t>醫學教育</t>
    </r>
  </si>
  <si>
    <t>9781440831515</t>
  </si>
  <si>
    <t>9781440831508</t>
  </si>
  <si>
    <t>Understanding Schizophrenia: A Practical Guide for Patients, Families, and Health Care Professionals</t>
  </si>
  <si>
    <t>Reddy, Ravinder</t>
  </si>
  <si>
    <t>http://ebooks.abc-clio.com/?isbn=9781440831515</t>
    <phoneticPr fontId="3" type="noConversion"/>
  </si>
  <si>
    <t>BAA00342</t>
  </si>
  <si>
    <t>9781610697149</t>
  </si>
  <si>
    <t>9781610697132</t>
  </si>
  <si>
    <t>The Complete Guide to Acquisitions Management</t>
  </si>
  <si>
    <t>Wilkinson, Frances C.</t>
  </si>
  <si>
    <t>http://ebooks.abc-clio.com/?isbn=9781610697149</t>
    <phoneticPr fontId="3" type="noConversion"/>
  </si>
  <si>
    <t>BAA00362</t>
  </si>
  <si>
    <r>
      <t xml:space="preserve">H06 </t>
    </r>
    <r>
      <rPr>
        <sz val="10"/>
        <rFont val="新細明體"/>
        <family val="1"/>
        <charset val="136"/>
      </rPr>
      <t>歷史學</t>
    </r>
  </si>
  <si>
    <t>9780313038211</t>
  </si>
  <si>
    <t>9780275984670</t>
  </si>
  <si>
    <t>Veterans North and South: The Transition from Soldier to Civilian after the American Civil War</t>
  </si>
  <si>
    <t>Cimbala, Paul A.</t>
  </si>
  <si>
    <t>http://ebooks.abc-clio.com/?isbn=9780313038211</t>
    <phoneticPr fontId="3" type="noConversion"/>
  </si>
  <si>
    <t>BAA00363</t>
  </si>
  <si>
    <t>9781440831775</t>
  </si>
  <si>
    <t>9781440831768</t>
  </si>
  <si>
    <t>The Wrong Prescription for Women: How Medicine and Media Create a Need for Treatments, Drugs, and Surgery</t>
    <phoneticPr fontId="3" type="noConversion"/>
  </si>
  <si>
    <t>McHugh, Maureen C.</t>
  </si>
  <si>
    <t>http://ebooks.abc-clio.com/?isbn=9781440831775</t>
    <phoneticPr fontId="3" type="noConversion"/>
  </si>
  <si>
    <t>BAA00367</t>
  </si>
  <si>
    <r>
      <t xml:space="preserve">H41 </t>
    </r>
    <r>
      <rPr>
        <sz val="10"/>
        <rFont val="新細明體"/>
        <family val="1"/>
        <charset val="136"/>
      </rPr>
      <t>管理一（人資、組織行為、策略管理、國企、醫管、科管）</t>
    </r>
  </si>
  <si>
    <t>9781440834370</t>
  </si>
  <si>
    <t>9781440834363</t>
  </si>
  <si>
    <t>Finance Is Personal: Making Your Money Work for You in College and Beyond</t>
  </si>
  <si>
    <t>Stephenson, Kim</t>
  </si>
  <si>
    <t>http://ebooks.abc-clio.com/?isbn=9781440834370</t>
    <phoneticPr fontId="3" type="noConversion"/>
  </si>
  <si>
    <t>BAA00439</t>
  </si>
  <si>
    <t>9781440832468</t>
  </si>
  <si>
    <t>9781440832451</t>
  </si>
  <si>
    <t>The Work-Life Equation: Six Key Values That Drive Happiness and Success</t>
  </si>
  <si>
    <t>Maw, William L.</t>
  </si>
  <si>
    <t>http://ebooks.abc-clio.com/?isbn=9781440832468</t>
    <phoneticPr fontId="3" type="noConversion"/>
  </si>
  <si>
    <t>BAA00466</t>
  </si>
  <si>
    <t>9781610693387</t>
  </si>
  <si>
    <t>9781610693370</t>
  </si>
  <si>
    <t>The Brain, the Nervous System, and Their Diseases</t>
  </si>
  <si>
    <t>Hellier, Jennifer L.</t>
  </si>
  <si>
    <t>http://ebooks.abc-clio.com/?isbn=9781610693387</t>
    <phoneticPr fontId="3" type="noConversion"/>
  </si>
  <si>
    <t>BAA00497</t>
  </si>
  <si>
    <t>9781440830754</t>
  </si>
  <si>
    <t>9781440830747</t>
  </si>
  <si>
    <t>Why a Gay Person Can't Be Made Un-Gay: The Truth About Reparative Therapies</t>
  </si>
  <si>
    <t>Kantor, Martin</t>
  </si>
  <si>
    <t>http://ebooks.abc-clio.com/?isbn=9781440830754</t>
    <phoneticPr fontId="3" type="noConversion"/>
  </si>
  <si>
    <t>BAA00529</t>
  </si>
  <si>
    <t>9781610696869</t>
  </si>
  <si>
    <t>9781610696852</t>
  </si>
  <si>
    <t>GMO Food: A Reference Handbook</t>
  </si>
  <si>
    <t>2014</t>
  </si>
  <si>
    <t>http://ebooks.abc-clio.com/?isbn=9781610696869</t>
    <phoneticPr fontId="3" type="noConversion"/>
  </si>
  <si>
    <t>BAA00540</t>
  </si>
  <si>
    <r>
      <t xml:space="preserve">H11 </t>
    </r>
    <r>
      <rPr>
        <sz val="10"/>
        <rFont val="新細明體"/>
        <family val="1"/>
        <charset val="136"/>
      </rPr>
      <t>教育學</t>
    </r>
  </si>
  <si>
    <t>9781610696241</t>
  </si>
  <si>
    <t>9781610696234</t>
  </si>
  <si>
    <t>School Violence: A Reference Handbook</t>
  </si>
  <si>
    <t>Finley, Laura L.</t>
  </si>
  <si>
    <t>http://ebooks.abc-clio.com/?isbn=9781610696241</t>
    <phoneticPr fontId="3" type="noConversion"/>
  </si>
  <si>
    <t>BAA00542</t>
  </si>
  <si>
    <t>9781610698573</t>
  </si>
  <si>
    <t>9781610698566</t>
  </si>
  <si>
    <t>Teaching Digital Photography: The Ultimate Guide to 'Tween and Teen Learning</t>
  </si>
  <si>
    <t>Kyker, Keith</t>
  </si>
  <si>
    <t>http://ebooks.abc-clio.com/?isbn=9781610698573</t>
    <phoneticPr fontId="3" type="noConversion"/>
  </si>
  <si>
    <t>BAA00567</t>
  </si>
  <si>
    <t>9781440830068</t>
  </si>
  <si>
    <t>9781440830051</t>
  </si>
  <si>
    <t>Social Media in the Courtroom: A New Era for Criminal Justice?</t>
  </si>
  <si>
    <t>Hoffmeister, Thaddeus A.</t>
  </si>
  <si>
    <t>http://ebooks.abc-clio.com/?isbn=9781440830068</t>
    <phoneticPr fontId="3" type="noConversion"/>
  </si>
  <si>
    <t>BAA00630</t>
  </si>
  <si>
    <t>9781440828690</t>
  </si>
  <si>
    <t>9781440828683</t>
  </si>
  <si>
    <t>The Greatest Criminal Cases: Changing the Course of American Law</t>
  </si>
  <si>
    <t>Martinez, J. Michael</t>
  </si>
  <si>
    <t>http://ebooks.abc-clio.com/?isbn=9781440828690</t>
    <phoneticPr fontId="3" type="noConversion"/>
  </si>
  <si>
    <t>BAA00680</t>
  </si>
  <si>
    <t>9781440803758</t>
  </si>
  <si>
    <t>9781440803741</t>
  </si>
  <si>
    <t>The Psychology of Friendship and Enmity: Relationships in Love, Work, Politics, and War</t>
  </si>
  <si>
    <t>Harré, Rom</t>
  </si>
  <si>
    <t>2013</t>
  </si>
  <si>
    <t>http://ebooks.abc-clio.com/?isbn=9781440803758</t>
    <phoneticPr fontId="3" type="noConversion"/>
  </si>
  <si>
    <t>BAA00830</t>
  </si>
  <si>
    <t>9781598846386</t>
  </si>
  <si>
    <t>9781598846379</t>
  </si>
  <si>
    <t>Designing Online Learning: A Primer for Librarians</t>
  </si>
  <si>
    <t>Alman, Sue</t>
  </si>
  <si>
    <t>2012</t>
  </si>
  <si>
    <t>http://ebooks.abc-clio.com/?isbn=9781598846386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</si>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</sst>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4" x14ac:knownFonts="1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9"/>
      <color indexed="8"/>
      <name val="Times New Roman"/>
      <family val="1"/>
    </font>
    <font>
      <sz val="9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sz val="10"/>
      <name val="Times New Roman"/>
      <family val="1"/>
    </font>
    <font>
      <sz val="12"/>
      <color indexed="12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4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1" xfId="2" applyFont="1" applyFill="1" applyBorder="1" applyAlignment="1" applyProtection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0" fontId="9" fillId="0" borderId="1" xfId="2" applyBorder="1" applyAlignment="1" applyProtection="1">
      <alignment horizontal="right" vertical="center"/>
    </xf>
    <xf numFmtId="0" fontId="0" fillId="0" borderId="0" xfId="0" applyBorder="1">
      <alignment vertical="center"/>
    </xf>
    <xf numFmtId="0" fontId="13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/>
    </xf>
  </cellXfs>
  <cellStyles count="3">
    <cellStyle name="一般" xfId="0" builtinId="0"/>
    <cellStyle name="一般_Sheet3" xfId="1"/>
    <cellStyle name="超連結" xfId="2" builtinId="8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s.abc-clio.com/?isbn=9781440851353" TargetMode="External"/><Relationship Id="rId13" Type="http://schemas.openxmlformats.org/officeDocument/2006/relationships/hyperlink" Target="http://ebooks.abc-clio.com/?isbn=9781440841927" TargetMode="External"/><Relationship Id="rId18" Type="http://schemas.openxmlformats.org/officeDocument/2006/relationships/hyperlink" Target="http://ebooks.abc-clio.com/?isbn=9781440840753" TargetMode="External"/><Relationship Id="rId26" Type="http://schemas.openxmlformats.org/officeDocument/2006/relationships/hyperlink" Target="http://ebooks.abc-clio.com/?isbn=9781610693387" TargetMode="External"/><Relationship Id="rId3" Type="http://schemas.openxmlformats.org/officeDocument/2006/relationships/hyperlink" Target="http://ebooks.abc-clio.com/?isbn=9781440841590" TargetMode="External"/><Relationship Id="rId21" Type="http://schemas.openxmlformats.org/officeDocument/2006/relationships/hyperlink" Target="http://ebooks.abc-clio.com/?isbn=9781610697149" TargetMode="External"/><Relationship Id="rId34" Type="http://schemas.openxmlformats.org/officeDocument/2006/relationships/hyperlink" Target="http://ebooks.abc-clio.com/?isbn=9781598846386" TargetMode="External"/><Relationship Id="rId7" Type="http://schemas.openxmlformats.org/officeDocument/2006/relationships/hyperlink" Target="http://ebooks.abc-clio.com/?isbn=9781440840777" TargetMode="External"/><Relationship Id="rId12" Type="http://schemas.openxmlformats.org/officeDocument/2006/relationships/hyperlink" Target="http://ebooks.abc-clio.com/?isbn=9781610696821" TargetMode="External"/><Relationship Id="rId17" Type="http://schemas.openxmlformats.org/officeDocument/2006/relationships/hyperlink" Target="http://ebooks.abc-clio.com/?isbn=9781610699600" TargetMode="External"/><Relationship Id="rId25" Type="http://schemas.openxmlformats.org/officeDocument/2006/relationships/hyperlink" Target="http://ebooks.abc-clio.com/?isbn=9781440832468" TargetMode="External"/><Relationship Id="rId33" Type="http://schemas.openxmlformats.org/officeDocument/2006/relationships/hyperlink" Target="http://ebooks.abc-clio.com/?isbn=9781440803758" TargetMode="External"/><Relationship Id="rId2" Type="http://schemas.openxmlformats.org/officeDocument/2006/relationships/hyperlink" Target="http://ebooks.abc-clio.com/?isbn=9781440838477" TargetMode="External"/><Relationship Id="rId16" Type="http://schemas.openxmlformats.org/officeDocument/2006/relationships/hyperlink" Target="http://ebooks.abc-clio.com/?isbn=9781440842351" TargetMode="External"/><Relationship Id="rId20" Type="http://schemas.openxmlformats.org/officeDocument/2006/relationships/hyperlink" Target="http://ebooks.abc-clio.com/?isbn=9781440831515" TargetMode="External"/><Relationship Id="rId29" Type="http://schemas.openxmlformats.org/officeDocument/2006/relationships/hyperlink" Target="http://ebooks.abc-clio.com/?isbn=9781610696241" TargetMode="External"/><Relationship Id="rId1" Type="http://schemas.openxmlformats.org/officeDocument/2006/relationships/hyperlink" Target="http://ebooks.abc-clio.com/?isbn=9781440842009" TargetMode="External"/><Relationship Id="rId6" Type="http://schemas.openxmlformats.org/officeDocument/2006/relationships/hyperlink" Target="http://ebooks.abc-clio.com/?isbn=9781440850509" TargetMode="External"/><Relationship Id="rId11" Type="http://schemas.openxmlformats.org/officeDocument/2006/relationships/hyperlink" Target="http://ebooks.abc-clio.com/?isbn=9781440838576" TargetMode="External"/><Relationship Id="rId24" Type="http://schemas.openxmlformats.org/officeDocument/2006/relationships/hyperlink" Target="http://ebooks.abc-clio.com/?isbn=9781440834370" TargetMode="External"/><Relationship Id="rId32" Type="http://schemas.openxmlformats.org/officeDocument/2006/relationships/hyperlink" Target="http://ebooks.abc-clio.com/?isbn=9781440828690" TargetMode="External"/><Relationship Id="rId5" Type="http://schemas.openxmlformats.org/officeDocument/2006/relationships/hyperlink" Target="http://ebooks.abc-clio.com/?isbn=9781440833779" TargetMode="External"/><Relationship Id="rId15" Type="http://schemas.openxmlformats.org/officeDocument/2006/relationships/hyperlink" Target="http://ebooks.abc-clio.com/?isbn=9781440845352" TargetMode="External"/><Relationship Id="rId23" Type="http://schemas.openxmlformats.org/officeDocument/2006/relationships/hyperlink" Target="http://ebooks.abc-clio.com/?isbn=9781440831775" TargetMode="External"/><Relationship Id="rId28" Type="http://schemas.openxmlformats.org/officeDocument/2006/relationships/hyperlink" Target="http://ebooks.abc-clio.com/?isbn=9781610696869" TargetMode="External"/><Relationship Id="rId10" Type="http://schemas.openxmlformats.org/officeDocument/2006/relationships/hyperlink" Target="http://ebooks.abc-clio.com/?isbn=9781610698658" TargetMode="External"/><Relationship Id="rId19" Type="http://schemas.openxmlformats.org/officeDocument/2006/relationships/hyperlink" Target="http://ebooks.abc-clio.com/?isbn=9781610698733" TargetMode="External"/><Relationship Id="rId31" Type="http://schemas.openxmlformats.org/officeDocument/2006/relationships/hyperlink" Target="http://ebooks.abc-clio.com/?isbn=9781440830068" TargetMode="External"/><Relationship Id="rId4" Type="http://schemas.openxmlformats.org/officeDocument/2006/relationships/hyperlink" Target="http://ebooks.abc-clio.com/?isbn=9781440843242" TargetMode="External"/><Relationship Id="rId9" Type="http://schemas.openxmlformats.org/officeDocument/2006/relationships/hyperlink" Target="http://ebooks.abc-clio.com/?isbn=9781440837234" TargetMode="External"/><Relationship Id="rId14" Type="http://schemas.openxmlformats.org/officeDocument/2006/relationships/hyperlink" Target="http://ebooks.abc-clio.com/?isbn=9781440831614" TargetMode="External"/><Relationship Id="rId22" Type="http://schemas.openxmlformats.org/officeDocument/2006/relationships/hyperlink" Target="http://ebooks.abc-clio.com/?isbn=9780313038211" TargetMode="External"/><Relationship Id="rId27" Type="http://schemas.openxmlformats.org/officeDocument/2006/relationships/hyperlink" Target="http://ebooks.abc-clio.com/?isbn=9781440830754" TargetMode="External"/><Relationship Id="rId30" Type="http://schemas.openxmlformats.org/officeDocument/2006/relationships/hyperlink" Target="http://ebooks.abc-clio.com/?isbn=97816106985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"/>
  <sheetViews>
    <sheetView tabSelected="1" workbookViewId="0">
      <selection activeCell="E19" sqref="E19"/>
    </sheetView>
  </sheetViews>
  <sheetFormatPr defaultRowHeight="16.2" x14ac:dyDescent="0.3"/>
  <cols>
    <col min="1" max="1" width="4.44140625" style="15" customWidth="1"/>
    <col min="2" max="2" width="9.33203125" style="16" customWidth="1"/>
    <col min="3" max="3" width="11.109375" style="16" customWidth="1"/>
    <col min="4" max="5" width="12.21875" style="15" customWidth="1"/>
    <col min="6" max="6" width="49.88671875" style="17" customWidth="1"/>
    <col min="7" max="8" width="4.44140625" style="15" customWidth="1"/>
    <col min="9" max="9" width="10.77734375" style="16" customWidth="1"/>
    <col min="10" max="10" width="8.21875" style="16" customWidth="1"/>
    <col min="11" max="11" width="6.33203125" style="15" customWidth="1"/>
    <col min="12" max="12" width="25.21875" style="18" customWidth="1"/>
    <col min="13" max="13" width="8.88671875" style="19" customWidth="1"/>
    <col min="257" max="257" width="4.44140625" customWidth="1"/>
    <col min="258" max="258" width="9.33203125" customWidth="1"/>
    <col min="259" max="259" width="11.109375" customWidth="1"/>
    <col min="260" max="261" width="12.21875" customWidth="1"/>
    <col min="262" max="262" width="49.88671875" customWidth="1"/>
    <col min="263" max="264" width="4.44140625" customWidth="1"/>
    <col min="265" max="265" width="10.77734375" customWidth="1"/>
    <col min="266" max="266" width="8.21875" customWidth="1"/>
    <col min="267" max="267" width="6.33203125" customWidth="1"/>
    <col min="268" max="268" width="25.21875" customWidth="1"/>
    <col min="269" max="269" width="8.88671875" customWidth="1"/>
    <col min="513" max="513" width="4.44140625" customWidth="1"/>
    <col min="514" max="514" width="9.33203125" customWidth="1"/>
    <col min="515" max="515" width="11.109375" customWidth="1"/>
    <col min="516" max="517" width="12.21875" customWidth="1"/>
    <col min="518" max="518" width="49.88671875" customWidth="1"/>
    <col min="519" max="520" width="4.44140625" customWidth="1"/>
    <col min="521" max="521" width="10.77734375" customWidth="1"/>
    <col min="522" max="522" width="8.21875" customWidth="1"/>
    <col min="523" max="523" width="6.33203125" customWidth="1"/>
    <col min="524" max="524" width="25.21875" customWidth="1"/>
    <col min="525" max="525" width="8.88671875" customWidth="1"/>
    <col min="769" max="769" width="4.44140625" customWidth="1"/>
    <col min="770" max="770" width="9.33203125" customWidth="1"/>
    <col min="771" max="771" width="11.109375" customWidth="1"/>
    <col min="772" max="773" width="12.21875" customWidth="1"/>
    <col min="774" max="774" width="49.88671875" customWidth="1"/>
    <col min="775" max="776" width="4.44140625" customWidth="1"/>
    <col min="777" max="777" width="10.77734375" customWidth="1"/>
    <col min="778" max="778" width="8.21875" customWidth="1"/>
    <col min="779" max="779" width="6.33203125" customWidth="1"/>
    <col min="780" max="780" width="25.21875" customWidth="1"/>
    <col min="781" max="781" width="8.88671875" customWidth="1"/>
    <col min="1025" max="1025" width="4.44140625" customWidth="1"/>
    <col min="1026" max="1026" width="9.33203125" customWidth="1"/>
    <col min="1027" max="1027" width="11.109375" customWidth="1"/>
    <col min="1028" max="1029" width="12.21875" customWidth="1"/>
    <col min="1030" max="1030" width="49.88671875" customWidth="1"/>
    <col min="1031" max="1032" width="4.44140625" customWidth="1"/>
    <col min="1033" max="1033" width="10.77734375" customWidth="1"/>
    <col min="1034" max="1034" width="8.21875" customWidth="1"/>
    <col min="1035" max="1035" width="6.33203125" customWidth="1"/>
    <col min="1036" max="1036" width="25.21875" customWidth="1"/>
    <col min="1037" max="1037" width="8.88671875" customWidth="1"/>
    <col min="1281" max="1281" width="4.44140625" customWidth="1"/>
    <col min="1282" max="1282" width="9.33203125" customWidth="1"/>
    <col min="1283" max="1283" width="11.109375" customWidth="1"/>
    <col min="1284" max="1285" width="12.21875" customWidth="1"/>
    <col min="1286" max="1286" width="49.88671875" customWidth="1"/>
    <col min="1287" max="1288" width="4.44140625" customWidth="1"/>
    <col min="1289" max="1289" width="10.77734375" customWidth="1"/>
    <col min="1290" max="1290" width="8.21875" customWidth="1"/>
    <col min="1291" max="1291" width="6.33203125" customWidth="1"/>
    <col min="1292" max="1292" width="25.21875" customWidth="1"/>
    <col min="1293" max="1293" width="8.88671875" customWidth="1"/>
    <col min="1537" max="1537" width="4.44140625" customWidth="1"/>
    <col min="1538" max="1538" width="9.33203125" customWidth="1"/>
    <col min="1539" max="1539" width="11.109375" customWidth="1"/>
    <col min="1540" max="1541" width="12.21875" customWidth="1"/>
    <col min="1542" max="1542" width="49.88671875" customWidth="1"/>
    <col min="1543" max="1544" width="4.44140625" customWidth="1"/>
    <col min="1545" max="1545" width="10.77734375" customWidth="1"/>
    <col min="1546" max="1546" width="8.21875" customWidth="1"/>
    <col min="1547" max="1547" width="6.33203125" customWidth="1"/>
    <col min="1548" max="1548" width="25.21875" customWidth="1"/>
    <col min="1549" max="1549" width="8.88671875" customWidth="1"/>
    <col min="1793" max="1793" width="4.44140625" customWidth="1"/>
    <col min="1794" max="1794" width="9.33203125" customWidth="1"/>
    <col min="1795" max="1795" width="11.109375" customWidth="1"/>
    <col min="1796" max="1797" width="12.21875" customWidth="1"/>
    <col min="1798" max="1798" width="49.88671875" customWidth="1"/>
    <col min="1799" max="1800" width="4.44140625" customWidth="1"/>
    <col min="1801" max="1801" width="10.77734375" customWidth="1"/>
    <col min="1802" max="1802" width="8.21875" customWidth="1"/>
    <col min="1803" max="1803" width="6.33203125" customWidth="1"/>
    <col min="1804" max="1804" width="25.21875" customWidth="1"/>
    <col min="1805" max="1805" width="8.88671875" customWidth="1"/>
    <col min="2049" max="2049" width="4.44140625" customWidth="1"/>
    <col min="2050" max="2050" width="9.33203125" customWidth="1"/>
    <col min="2051" max="2051" width="11.109375" customWidth="1"/>
    <col min="2052" max="2053" width="12.21875" customWidth="1"/>
    <col min="2054" max="2054" width="49.88671875" customWidth="1"/>
    <col min="2055" max="2056" width="4.44140625" customWidth="1"/>
    <col min="2057" max="2057" width="10.77734375" customWidth="1"/>
    <col min="2058" max="2058" width="8.21875" customWidth="1"/>
    <col min="2059" max="2059" width="6.33203125" customWidth="1"/>
    <col min="2060" max="2060" width="25.21875" customWidth="1"/>
    <col min="2061" max="2061" width="8.88671875" customWidth="1"/>
    <col min="2305" max="2305" width="4.44140625" customWidth="1"/>
    <col min="2306" max="2306" width="9.33203125" customWidth="1"/>
    <col min="2307" max="2307" width="11.109375" customWidth="1"/>
    <col min="2308" max="2309" width="12.21875" customWidth="1"/>
    <col min="2310" max="2310" width="49.88671875" customWidth="1"/>
    <col min="2311" max="2312" width="4.44140625" customWidth="1"/>
    <col min="2313" max="2313" width="10.77734375" customWidth="1"/>
    <col min="2314" max="2314" width="8.21875" customWidth="1"/>
    <col min="2315" max="2315" width="6.33203125" customWidth="1"/>
    <col min="2316" max="2316" width="25.21875" customWidth="1"/>
    <col min="2317" max="2317" width="8.88671875" customWidth="1"/>
    <col min="2561" max="2561" width="4.44140625" customWidth="1"/>
    <col min="2562" max="2562" width="9.33203125" customWidth="1"/>
    <col min="2563" max="2563" width="11.109375" customWidth="1"/>
    <col min="2564" max="2565" width="12.21875" customWidth="1"/>
    <col min="2566" max="2566" width="49.88671875" customWidth="1"/>
    <col min="2567" max="2568" width="4.44140625" customWidth="1"/>
    <col min="2569" max="2569" width="10.77734375" customWidth="1"/>
    <col min="2570" max="2570" width="8.21875" customWidth="1"/>
    <col min="2571" max="2571" width="6.33203125" customWidth="1"/>
    <col min="2572" max="2572" width="25.21875" customWidth="1"/>
    <col min="2573" max="2573" width="8.88671875" customWidth="1"/>
    <col min="2817" max="2817" width="4.44140625" customWidth="1"/>
    <col min="2818" max="2818" width="9.33203125" customWidth="1"/>
    <col min="2819" max="2819" width="11.109375" customWidth="1"/>
    <col min="2820" max="2821" width="12.21875" customWidth="1"/>
    <col min="2822" max="2822" width="49.88671875" customWidth="1"/>
    <col min="2823" max="2824" width="4.44140625" customWidth="1"/>
    <col min="2825" max="2825" width="10.77734375" customWidth="1"/>
    <col min="2826" max="2826" width="8.21875" customWidth="1"/>
    <col min="2827" max="2827" width="6.33203125" customWidth="1"/>
    <col min="2828" max="2828" width="25.21875" customWidth="1"/>
    <col min="2829" max="2829" width="8.88671875" customWidth="1"/>
    <col min="3073" max="3073" width="4.44140625" customWidth="1"/>
    <col min="3074" max="3074" width="9.33203125" customWidth="1"/>
    <col min="3075" max="3075" width="11.109375" customWidth="1"/>
    <col min="3076" max="3077" width="12.21875" customWidth="1"/>
    <col min="3078" max="3078" width="49.88671875" customWidth="1"/>
    <col min="3079" max="3080" width="4.44140625" customWidth="1"/>
    <col min="3081" max="3081" width="10.77734375" customWidth="1"/>
    <col min="3082" max="3082" width="8.21875" customWidth="1"/>
    <col min="3083" max="3083" width="6.33203125" customWidth="1"/>
    <col min="3084" max="3084" width="25.21875" customWidth="1"/>
    <col min="3085" max="3085" width="8.88671875" customWidth="1"/>
    <col min="3329" max="3329" width="4.44140625" customWidth="1"/>
    <col min="3330" max="3330" width="9.33203125" customWidth="1"/>
    <col min="3331" max="3331" width="11.109375" customWidth="1"/>
    <col min="3332" max="3333" width="12.21875" customWidth="1"/>
    <col min="3334" max="3334" width="49.88671875" customWidth="1"/>
    <col min="3335" max="3336" width="4.44140625" customWidth="1"/>
    <col min="3337" max="3337" width="10.77734375" customWidth="1"/>
    <col min="3338" max="3338" width="8.21875" customWidth="1"/>
    <col min="3339" max="3339" width="6.33203125" customWidth="1"/>
    <col min="3340" max="3340" width="25.21875" customWidth="1"/>
    <col min="3341" max="3341" width="8.88671875" customWidth="1"/>
    <col min="3585" max="3585" width="4.44140625" customWidth="1"/>
    <col min="3586" max="3586" width="9.33203125" customWidth="1"/>
    <col min="3587" max="3587" width="11.109375" customWidth="1"/>
    <col min="3588" max="3589" width="12.21875" customWidth="1"/>
    <col min="3590" max="3590" width="49.88671875" customWidth="1"/>
    <col min="3591" max="3592" width="4.44140625" customWidth="1"/>
    <col min="3593" max="3593" width="10.77734375" customWidth="1"/>
    <col min="3594" max="3594" width="8.21875" customWidth="1"/>
    <col min="3595" max="3595" width="6.33203125" customWidth="1"/>
    <col min="3596" max="3596" width="25.21875" customWidth="1"/>
    <col min="3597" max="3597" width="8.88671875" customWidth="1"/>
    <col min="3841" max="3841" width="4.44140625" customWidth="1"/>
    <col min="3842" max="3842" width="9.33203125" customWidth="1"/>
    <col min="3843" max="3843" width="11.109375" customWidth="1"/>
    <col min="3844" max="3845" width="12.21875" customWidth="1"/>
    <col min="3846" max="3846" width="49.88671875" customWidth="1"/>
    <col min="3847" max="3848" width="4.44140625" customWidth="1"/>
    <col min="3849" max="3849" width="10.77734375" customWidth="1"/>
    <col min="3850" max="3850" width="8.21875" customWidth="1"/>
    <col min="3851" max="3851" width="6.33203125" customWidth="1"/>
    <col min="3852" max="3852" width="25.21875" customWidth="1"/>
    <col min="3853" max="3853" width="8.88671875" customWidth="1"/>
    <col min="4097" max="4097" width="4.44140625" customWidth="1"/>
    <col min="4098" max="4098" width="9.33203125" customWidth="1"/>
    <col min="4099" max="4099" width="11.109375" customWidth="1"/>
    <col min="4100" max="4101" width="12.21875" customWidth="1"/>
    <col min="4102" max="4102" width="49.88671875" customWidth="1"/>
    <col min="4103" max="4104" width="4.44140625" customWidth="1"/>
    <col min="4105" max="4105" width="10.77734375" customWidth="1"/>
    <col min="4106" max="4106" width="8.21875" customWidth="1"/>
    <col min="4107" max="4107" width="6.33203125" customWidth="1"/>
    <col min="4108" max="4108" width="25.21875" customWidth="1"/>
    <col min="4109" max="4109" width="8.88671875" customWidth="1"/>
    <col min="4353" max="4353" width="4.44140625" customWidth="1"/>
    <col min="4354" max="4354" width="9.33203125" customWidth="1"/>
    <col min="4355" max="4355" width="11.109375" customWidth="1"/>
    <col min="4356" max="4357" width="12.21875" customWidth="1"/>
    <col min="4358" max="4358" width="49.88671875" customWidth="1"/>
    <col min="4359" max="4360" width="4.44140625" customWidth="1"/>
    <col min="4361" max="4361" width="10.77734375" customWidth="1"/>
    <col min="4362" max="4362" width="8.21875" customWidth="1"/>
    <col min="4363" max="4363" width="6.33203125" customWidth="1"/>
    <col min="4364" max="4364" width="25.21875" customWidth="1"/>
    <col min="4365" max="4365" width="8.88671875" customWidth="1"/>
    <col min="4609" max="4609" width="4.44140625" customWidth="1"/>
    <col min="4610" max="4610" width="9.33203125" customWidth="1"/>
    <col min="4611" max="4611" width="11.109375" customWidth="1"/>
    <col min="4612" max="4613" width="12.21875" customWidth="1"/>
    <col min="4614" max="4614" width="49.88671875" customWidth="1"/>
    <col min="4615" max="4616" width="4.44140625" customWidth="1"/>
    <col min="4617" max="4617" width="10.77734375" customWidth="1"/>
    <col min="4618" max="4618" width="8.21875" customWidth="1"/>
    <col min="4619" max="4619" width="6.33203125" customWidth="1"/>
    <col min="4620" max="4620" width="25.21875" customWidth="1"/>
    <col min="4621" max="4621" width="8.88671875" customWidth="1"/>
    <col min="4865" max="4865" width="4.44140625" customWidth="1"/>
    <col min="4866" max="4866" width="9.33203125" customWidth="1"/>
    <col min="4867" max="4867" width="11.109375" customWidth="1"/>
    <col min="4868" max="4869" width="12.21875" customWidth="1"/>
    <col min="4870" max="4870" width="49.88671875" customWidth="1"/>
    <col min="4871" max="4872" width="4.44140625" customWidth="1"/>
    <col min="4873" max="4873" width="10.77734375" customWidth="1"/>
    <col min="4874" max="4874" width="8.21875" customWidth="1"/>
    <col min="4875" max="4875" width="6.33203125" customWidth="1"/>
    <col min="4876" max="4876" width="25.21875" customWidth="1"/>
    <col min="4877" max="4877" width="8.88671875" customWidth="1"/>
    <col min="5121" max="5121" width="4.44140625" customWidth="1"/>
    <col min="5122" max="5122" width="9.33203125" customWidth="1"/>
    <col min="5123" max="5123" width="11.109375" customWidth="1"/>
    <col min="5124" max="5125" width="12.21875" customWidth="1"/>
    <col min="5126" max="5126" width="49.88671875" customWidth="1"/>
    <col min="5127" max="5128" width="4.44140625" customWidth="1"/>
    <col min="5129" max="5129" width="10.77734375" customWidth="1"/>
    <col min="5130" max="5130" width="8.21875" customWidth="1"/>
    <col min="5131" max="5131" width="6.33203125" customWidth="1"/>
    <col min="5132" max="5132" width="25.21875" customWidth="1"/>
    <col min="5133" max="5133" width="8.88671875" customWidth="1"/>
    <col min="5377" max="5377" width="4.44140625" customWidth="1"/>
    <col min="5378" max="5378" width="9.33203125" customWidth="1"/>
    <col min="5379" max="5379" width="11.109375" customWidth="1"/>
    <col min="5380" max="5381" width="12.21875" customWidth="1"/>
    <col min="5382" max="5382" width="49.88671875" customWidth="1"/>
    <col min="5383" max="5384" width="4.44140625" customWidth="1"/>
    <col min="5385" max="5385" width="10.77734375" customWidth="1"/>
    <col min="5386" max="5386" width="8.21875" customWidth="1"/>
    <col min="5387" max="5387" width="6.33203125" customWidth="1"/>
    <col min="5388" max="5388" width="25.21875" customWidth="1"/>
    <col min="5389" max="5389" width="8.88671875" customWidth="1"/>
    <col min="5633" max="5633" width="4.44140625" customWidth="1"/>
    <col min="5634" max="5634" width="9.33203125" customWidth="1"/>
    <col min="5635" max="5635" width="11.109375" customWidth="1"/>
    <col min="5636" max="5637" width="12.21875" customWidth="1"/>
    <col min="5638" max="5638" width="49.88671875" customWidth="1"/>
    <col min="5639" max="5640" width="4.44140625" customWidth="1"/>
    <col min="5641" max="5641" width="10.77734375" customWidth="1"/>
    <col min="5642" max="5642" width="8.21875" customWidth="1"/>
    <col min="5643" max="5643" width="6.33203125" customWidth="1"/>
    <col min="5644" max="5644" width="25.21875" customWidth="1"/>
    <col min="5645" max="5645" width="8.88671875" customWidth="1"/>
    <col min="5889" max="5889" width="4.44140625" customWidth="1"/>
    <col min="5890" max="5890" width="9.33203125" customWidth="1"/>
    <col min="5891" max="5891" width="11.109375" customWidth="1"/>
    <col min="5892" max="5893" width="12.21875" customWidth="1"/>
    <col min="5894" max="5894" width="49.88671875" customWidth="1"/>
    <col min="5895" max="5896" width="4.44140625" customWidth="1"/>
    <col min="5897" max="5897" width="10.77734375" customWidth="1"/>
    <col min="5898" max="5898" width="8.21875" customWidth="1"/>
    <col min="5899" max="5899" width="6.33203125" customWidth="1"/>
    <col min="5900" max="5900" width="25.21875" customWidth="1"/>
    <col min="5901" max="5901" width="8.88671875" customWidth="1"/>
    <col min="6145" max="6145" width="4.44140625" customWidth="1"/>
    <col min="6146" max="6146" width="9.33203125" customWidth="1"/>
    <col min="6147" max="6147" width="11.109375" customWidth="1"/>
    <col min="6148" max="6149" width="12.21875" customWidth="1"/>
    <col min="6150" max="6150" width="49.88671875" customWidth="1"/>
    <col min="6151" max="6152" width="4.44140625" customWidth="1"/>
    <col min="6153" max="6153" width="10.77734375" customWidth="1"/>
    <col min="6154" max="6154" width="8.21875" customWidth="1"/>
    <col min="6155" max="6155" width="6.33203125" customWidth="1"/>
    <col min="6156" max="6156" width="25.21875" customWidth="1"/>
    <col min="6157" max="6157" width="8.88671875" customWidth="1"/>
    <col min="6401" max="6401" width="4.44140625" customWidth="1"/>
    <col min="6402" max="6402" width="9.33203125" customWidth="1"/>
    <col min="6403" max="6403" width="11.109375" customWidth="1"/>
    <col min="6404" max="6405" width="12.21875" customWidth="1"/>
    <col min="6406" max="6406" width="49.88671875" customWidth="1"/>
    <col min="6407" max="6408" width="4.44140625" customWidth="1"/>
    <col min="6409" max="6409" width="10.77734375" customWidth="1"/>
    <col min="6410" max="6410" width="8.21875" customWidth="1"/>
    <col min="6411" max="6411" width="6.33203125" customWidth="1"/>
    <col min="6412" max="6412" width="25.21875" customWidth="1"/>
    <col min="6413" max="6413" width="8.88671875" customWidth="1"/>
    <col min="6657" max="6657" width="4.44140625" customWidth="1"/>
    <col min="6658" max="6658" width="9.33203125" customWidth="1"/>
    <col min="6659" max="6659" width="11.109375" customWidth="1"/>
    <col min="6660" max="6661" width="12.21875" customWidth="1"/>
    <col min="6662" max="6662" width="49.88671875" customWidth="1"/>
    <col min="6663" max="6664" width="4.44140625" customWidth="1"/>
    <col min="6665" max="6665" width="10.77734375" customWidth="1"/>
    <col min="6666" max="6666" width="8.21875" customWidth="1"/>
    <col min="6667" max="6667" width="6.33203125" customWidth="1"/>
    <col min="6668" max="6668" width="25.21875" customWidth="1"/>
    <col min="6669" max="6669" width="8.88671875" customWidth="1"/>
    <col min="6913" max="6913" width="4.44140625" customWidth="1"/>
    <col min="6914" max="6914" width="9.33203125" customWidth="1"/>
    <col min="6915" max="6915" width="11.109375" customWidth="1"/>
    <col min="6916" max="6917" width="12.21875" customWidth="1"/>
    <col min="6918" max="6918" width="49.88671875" customWidth="1"/>
    <col min="6919" max="6920" width="4.44140625" customWidth="1"/>
    <col min="6921" max="6921" width="10.77734375" customWidth="1"/>
    <col min="6922" max="6922" width="8.21875" customWidth="1"/>
    <col min="6923" max="6923" width="6.33203125" customWidth="1"/>
    <col min="6924" max="6924" width="25.21875" customWidth="1"/>
    <col min="6925" max="6925" width="8.88671875" customWidth="1"/>
    <col min="7169" max="7169" width="4.44140625" customWidth="1"/>
    <col min="7170" max="7170" width="9.33203125" customWidth="1"/>
    <col min="7171" max="7171" width="11.109375" customWidth="1"/>
    <col min="7172" max="7173" width="12.21875" customWidth="1"/>
    <col min="7174" max="7174" width="49.88671875" customWidth="1"/>
    <col min="7175" max="7176" width="4.44140625" customWidth="1"/>
    <col min="7177" max="7177" width="10.77734375" customWidth="1"/>
    <col min="7178" max="7178" width="8.21875" customWidth="1"/>
    <col min="7179" max="7179" width="6.33203125" customWidth="1"/>
    <col min="7180" max="7180" width="25.21875" customWidth="1"/>
    <col min="7181" max="7181" width="8.88671875" customWidth="1"/>
    <col min="7425" max="7425" width="4.44140625" customWidth="1"/>
    <col min="7426" max="7426" width="9.33203125" customWidth="1"/>
    <col min="7427" max="7427" width="11.109375" customWidth="1"/>
    <col min="7428" max="7429" width="12.21875" customWidth="1"/>
    <col min="7430" max="7430" width="49.88671875" customWidth="1"/>
    <col min="7431" max="7432" width="4.44140625" customWidth="1"/>
    <col min="7433" max="7433" width="10.77734375" customWidth="1"/>
    <col min="7434" max="7434" width="8.21875" customWidth="1"/>
    <col min="7435" max="7435" width="6.33203125" customWidth="1"/>
    <col min="7436" max="7436" width="25.21875" customWidth="1"/>
    <col min="7437" max="7437" width="8.88671875" customWidth="1"/>
    <col min="7681" max="7681" width="4.44140625" customWidth="1"/>
    <col min="7682" max="7682" width="9.33203125" customWidth="1"/>
    <col min="7683" max="7683" width="11.109375" customWidth="1"/>
    <col min="7684" max="7685" width="12.21875" customWidth="1"/>
    <col min="7686" max="7686" width="49.88671875" customWidth="1"/>
    <col min="7687" max="7688" width="4.44140625" customWidth="1"/>
    <col min="7689" max="7689" width="10.77734375" customWidth="1"/>
    <col min="7690" max="7690" width="8.21875" customWidth="1"/>
    <col min="7691" max="7691" width="6.33203125" customWidth="1"/>
    <col min="7692" max="7692" width="25.21875" customWidth="1"/>
    <col min="7693" max="7693" width="8.88671875" customWidth="1"/>
    <col min="7937" max="7937" width="4.44140625" customWidth="1"/>
    <col min="7938" max="7938" width="9.33203125" customWidth="1"/>
    <col min="7939" max="7939" width="11.109375" customWidth="1"/>
    <col min="7940" max="7941" width="12.21875" customWidth="1"/>
    <col min="7942" max="7942" width="49.88671875" customWidth="1"/>
    <col min="7943" max="7944" width="4.44140625" customWidth="1"/>
    <col min="7945" max="7945" width="10.77734375" customWidth="1"/>
    <col min="7946" max="7946" width="8.21875" customWidth="1"/>
    <col min="7947" max="7947" width="6.33203125" customWidth="1"/>
    <col min="7948" max="7948" width="25.21875" customWidth="1"/>
    <col min="7949" max="7949" width="8.88671875" customWidth="1"/>
    <col min="8193" max="8193" width="4.44140625" customWidth="1"/>
    <col min="8194" max="8194" width="9.33203125" customWidth="1"/>
    <col min="8195" max="8195" width="11.109375" customWidth="1"/>
    <col min="8196" max="8197" width="12.21875" customWidth="1"/>
    <col min="8198" max="8198" width="49.88671875" customWidth="1"/>
    <col min="8199" max="8200" width="4.44140625" customWidth="1"/>
    <col min="8201" max="8201" width="10.77734375" customWidth="1"/>
    <col min="8202" max="8202" width="8.21875" customWidth="1"/>
    <col min="8203" max="8203" width="6.33203125" customWidth="1"/>
    <col min="8204" max="8204" width="25.21875" customWidth="1"/>
    <col min="8205" max="8205" width="8.88671875" customWidth="1"/>
    <col min="8449" max="8449" width="4.44140625" customWidth="1"/>
    <col min="8450" max="8450" width="9.33203125" customWidth="1"/>
    <col min="8451" max="8451" width="11.109375" customWidth="1"/>
    <col min="8452" max="8453" width="12.21875" customWidth="1"/>
    <col min="8454" max="8454" width="49.88671875" customWidth="1"/>
    <col min="8455" max="8456" width="4.44140625" customWidth="1"/>
    <col min="8457" max="8457" width="10.77734375" customWidth="1"/>
    <col min="8458" max="8458" width="8.21875" customWidth="1"/>
    <col min="8459" max="8459" width="6.33203125" customWidth="1"/>
    <col min="8460" max="8460" width="25.21875" customWidth="1"/>
    <col min="8461" max="8461" width="8.88671875" customWidth="1"/>
    <col min="8705" max="8705" width="4.44140625" customWidth="1"/>
    <col min="8706" max="8706" width="9.33203125" customWidth="1"/>
    <col min="8707" max="8707" width="11.109375" customWidth="1"/>
    <col min="8708" max="8709" width="12.21875" customWidth="1"/>
    <col min="8710" max="8710" width="49.88671875" customWidth="1"/>
    <col min="8711" max="8712" width="4.44140625" customWidth="1"/>
    <col min="8713" max="8713" width="10.77734375" customWidth="1"/>
    <col min="8714" max="8714" width="8.21875" customWidth="1"/>
    <col min="8715" max="8715" width="6.33203125" customWidth="1"/>
    <col min="8716" max="8716" width="25.21875" customWidth="1"/>
    <col min="8717" max="8717" width="8.88671875" customWidth="1"/>
    <col min="8961" max="8961" width="4.44140625" customWidth="1"/>
    <col min="8962" max="8962" width="9.33203125" customWidth="1"/>
    <col min="8963" max="8963" width="11.109375" customWidth="1"/>
    <col min="8964" max="8965" width="12.21875" customWidth="1"/>
    <col min="8966" max="8966" width="49.88671875" customWidth="1"/>
    <col min="8967" max="8968" width="4.44140625" customWidth="1"/>
    <col min="8969" max="8969" width="10.77734375" customWidth="1"/>
    <col min="8970" max="8970" width="8.21875" customWidth="1"/>
    <col min="8971" max="8971" width="6.33203125" customWidth="1"/>
    <col min="8972" max="8972" width="25.21875" customWidth="1"/>
    <col min="8973" max="8973" width="8.88671875" customWidth="1"/>
    <col min="9217" max="9217" width="4.44140625" customWidth="1"/>
    <col min="9218" max="9218" width="9.33203125" customWidth="1"/>
    <col min="9219" max="9219" width="11.109375" customWidth="1"/>
    <col min="9220" max="9221" width="12.21875" customWidth="1"/>
    <col min="9222" max="9222" width="49.88671875" customWidth="1"/>
    <col min="9223" max="9224" width="4.44140625" customWidth="1"/>
    <col min="9225" max="9225" width="10.77734375" customWidth="1"/>
    <col min="9226" max="9226" width="8.21875" customWidth="1"/>
    <col min="9227" max="9227" width="6.33203125" customWidth="1"/>
    <col min="9228" max="9228" width="25.21875" customWidth="1"/>
    <col min="9229" max="9229" width="8.88671875" customWidth="1"/>
    <col min="9473" max="9473" width="4.44140625" customWidth="1"/>
    <col min="9474" max="9474" width="9.33203125" customWidth="1"/>
    <col min="9475" max="9475" width="11.109375" customWidth="1"/>
    <col min="9476" max="9477" width="12.21875" customWidth="1"/>
    <col min="9478" max="9478" width="49.88671875" customWidth="1"/>
    <col min="9479" max="9480" width="4.44140625" customWidth="1"/>
    <col min="9481" max="9481" width="10.77734375" customWidth="1"/>
    <col min="9482" max="9482" width="8.21875" customWidth="1"/>
    <col min="9483" max="9483" width="6.33203125" customWidth="1"/>
    <col min="9484" max="9484" width="25.21875" customWidth="1"/>
    <col min="9485" max="9485" width="8.88671875" customWidth="1"/>
    <col min="9729" max="9729" width="4.44140625" customWidth="1"/>
    <col min="9730" max="9730" width="9.33203125" customWidth="1"/>
    <col min="9731" max="9731" width="11.109375" customWidth="1"/>
    <col min="9732" max="9733" width="12.21875" customWidth="1"/>
    <col min="9734" max="9734" width="49.88671875" customWidth="1"/>
    <col min="9735" max="9736" width="4.44140625" customWidth="1"/>
    <col min="9737" max="9737" width="10.77734375" customWidth="1"/>
    <col min="9738" max="9738" width="8.21875" customWidth="1"/>
    <col min="9739" max="9739" width="6.33203125" customWidth="1"/>
    <col min="9740" max="9740" width="25.21875" customWidth="1"/>
    <col min="9741" max="9741" width="8.88671875" customWidth="1"/>
    <col min="9985" max="9985" width="4.44140625" customWidth="1"/>
    <col min="9986" max="9986" width="9.33203125" customWidth="1"/>
    <col min="9987" max="9987" width="11.109375" customWidth="1"/>
    <col min="9988" max="9989" width="12.21875" customWidth="1"/>
    <col min="9990" max="9990" width="49.88671875" customWidth="1"/>
    <col min="9991" max="9992" width="4.44140625" customWidth="1"/>
    <col min="9993" max="9993" width="10.77734375" customWidth="1"/>
    <col min="9994" max="9994" width="8.21875" customWidth="1"/>
    <col min="9995" max="9995" width="6.33203125" customWidth="1"/>
    <col min="9996" max="9996" width="25.21875" customWidth="1"/>
    <col min="9997" max="9997" width="8.88671875" customWidth="1"/>
    <col min="10241" max="10241" width="4.44140625" customWidth="1"/>
    <col min="10242" max="10242" width="9.33203125" customWidth="1"/>
    <col min="10243" max="10243" width="11.109375" customWidth="1"/>
    <col min="10244" max="10245" width="12.21875" customWidth="1"/>
    <col min="10246" max="10246" width="49.88671875" customWidth="1"/>
    <col min="10247" max="10248" width="4.44140625" customWidth="1"/>
    <col min="10249" max="10249" width="10.77734375" customWidth="1"/>
    <col min="10250" max="10250" width="8.21875" customWidth="1"/>
    <col min="10251" max="10251" width="6.33203125" customWidth="1"/>
    <col min="10252" max="10252" width="25.21875" customWidth="1"/>
    <col min="10253" max="10253" width="8.88671875" customWidth="1"/>
    <col min="10497" max="10497" width="4.44140625" customWidth="1"/>
    <col min="10498" max="10498" width="9.33203125" customWidth="1"/>
    <col min="10499" max="10499" width="11.109375" customWidth="1"/>
    <col min="10500" max="10501" width="12.21875" customWidth="1"/>
    <col min="10502" max="10502" width="49.88671875" customWidth="1"/>
    <col min="10503" max="10504" width="4.44140625" customWidth="1"/>
    <col min="10505" max="10505" width="10.77734375" customWidth="1"/>
    <col min="10506" max="10506" width="8.21875" customWidth="1"/>
    <col min="10507" max="10507" width="6.33203125" customWidth="1"/>
    <col min="10508" max="10508" width="25.21875" customWidth="1"/>
    <col min="10509" max="10509" width="8.88671875" customWidth="1"/>
    <col min="10753" max="10753" width="4.44140625" customWidth="1"/>
    <col min="10754" max="10754" width="9.33203125" customWidth="1"/>
    <col min="10755" max="10755" width="11.109375" customWidth="1"/>
    <col min="10756" max="10757" width="12.21875" customWidth="1"/>
    <col min="10758" max="10758" width="49.88671875" customWidth="1"/>
    <col min="10759" max="10760" width="4.44140625" customWidth="1"/>
    <col min="10761" max="10761" width="10.77734375" customWidth="1"/>
    <col min="10762" max="10762" width="8.21875" customWidth="1"/>
    <col min="10763" max="10763" width="6.33203125" customWidth="1"/>
    <col min="10764" max="10764" width="25.21875" customWidth="1"/>
    <col min="10765" max="10765" width="8.88671875" customWidth="1"/>
    <col min="11009" max="11009" width="4.44140625" customWidth="1"/>
    <col min="11010" max="11010" width="9.33203125" customWidth="1"/>
    <col min="11011" max="11011" width="11.109375" customWidth="1"/>
    <col min="11012" max="11013" width="12.21875" customWidth="1"/>
    <col min="11014" max="11014" width="49.88671875" customWidth="1"/>
    <col min="11015" max="11016" width="4.44140625" customWidth="1"/>
    <col min="11017" max="11017" width="10.77734375" customWidth="1"/>
    <col min="11018" max="11018" width="8.21875" customWidth="1"/>
    <col min="11019" max="11019" width="6.33203125" customWidth="1"/>
    <col min="11020" max="11020" width="25.21875" customWidth="1"/>
    <col min="11021" max="11021" width="8.88671875" customWidth="1"/>
    <col min="11265" max="11265" width="4.44140625" customWidth="1"/>
    <col min="11266" max="11266" width="9.33203125" customWidth="1"/>
    <col min="11267" max="11267" width="11.109375" customWidth="1"/>
    <col min="11268" max="11269" width="12.21875" customWidth="1"/>
    <col min="11270" max="11270" width="49.88671875" customWidth="1"/>
    <col min="11271" max="11272" width="4.44140625" customWidth="1"/>
    <col min="11273" max="11273" width="10.77734375" customWidth="1"/>
    <col min="11274" max="11274" width="8.21875" customWidth="1"/>
    <col min="11275" max="11275" width="6.33203125" customWidth="1"/>
    <col min="11276" max="11276" width="25.21875" customWidth="1"/>
    <col min="11277" max="11277" width="8.88671875" customWidth="1"/>
    <col min="11521" max="11521" width="4.44140625" customWidth="1"/>
    <col min="11522" max="11522" width="9.33203125" customWidth="1"/>
    <col min="11523" max="11523" width="11.109375" customWidth="1"/>
    <col min="11524" max="11525" width="12.21875" customWidth="1"/>
    <col min="11526" max="11526" width="49.88671875" customWidth="1"/>
    <col min="11527" max="11528" width="4.44140625" customWidth="1"/>
    <col min="11529" max="11529" width="10.77734375" customWidth="1"/>
    <col min="11530" max="11530" width="8.21875" customWidth="1"/>
    <col min="11531" max="11531" width="6.33203125" customWidth="1"/>
    <col min="11532" max="11532" width="25.21875" customWidth="1"/>
    <col min="11533" max="11533" width="8.88671875" customWidth="1"/>
    <col min="11777" max="11777" width="4.44140625" customWidth="1"/>
    <col min="11778" max="11778" width="9.33203125" customWidth="1"/>
    <col min="11779" max="11779" width="11.109375" customWidth="1"/>
    <col min="11780" max="11781" width="12.21875" customWidth="1"/>
    <col min="11782" max="11782" width="49.88671875" customWidth="1"/>
    <col min="11783" max="11784" width="4.44140625" customWidth="1"/>
    <col min="11785" max="11785" width="10.77734375" customWidth="1"/>
    <col min="11786" max="11786" width="8.21875" customWidth="1"/>
    <col min="11787" max="11787" width="6.33203125" customWidth="1"/>
    <col min="11788" max="11788" width="25.21875" customWidth="1"/>
    <col min="11789" max="11789" width="8.88671875" customWidth="1"/>
    <col min="12033" max="12033" width="4.44140625" customWidth="1"/>
    <col min="12034" max="12034" width="9.33203125" customWidth="1"/>
    <col min="12035" max="12035" width="11.109375" customWidth="1"/>
    <col min="12036" max="12037" width="12.21875" customWidth="1"/>
    <col min="12038" max="12038" width="49.88671875" customWidth="1"/>
    <col min="12039" max="12040" width="4.44140625" customWidth="1"/>
    <col min="12041" max="12041" width="10.77734375" customWidth="1"/>
    <col min="12042" max="12042" width="8.21875" customWidth="1"/>
    <col min="12043" max="12043" width="6.33203125" customWidth="1"/>
    <col min="12044" max="12044" width="25.21875" customWidth="1"/>
    <col min="12045" max="12045" width="8.88671875" customWidth="1"/>
    <col min="12289" max="12289" width="4.44140625" customWidth="1"/>
    <col min="12290" max="12290" width="9.33203125" customWidth="1"/>
    <col min="12291" max="12291" width="11.109375" customWidth="1"/>
    <col min="12292" max="12293" width="12.21875" customWidth="1"/>
    <col min="12294" max="12294" width="49.88671875" customWidth="1"/>
    <col min="12295" max="12296" width="4.44140625" customWidth="1"/>
    <col min="12297" max="12297" width="10.77734375" customWidth="1"/>
    <col min="12298" max="12298" width="8.21875" customWidth="1"/>
    <col min="12299" max="12299" width="6.33203125" customWidth="1"/>
    <col min="12300" max="12300" width="25.21875" customWidth="1"/>
    <col min="12301" max="12301" width="8.88671875" customWidth="1"/>
    <col min="12545" max="12545" width="4.44140625" customWidth="1"/>
    <col min="12546" max="12546" width="9.33203125" customWidth="1"/>
    <col min="12547" max="12547" width="11.109375" customWidth="1"/>
    <col min="12548" max="12549" width="12.21875" customWidth="1"/>
    <col min="12550" max="12550" width="49.88671875" customWidth="1"/>
    <col min="12551" max="12552" width="4.44140625" customWidth="1"/>
    <col min="12553" max="12553" width="10.77734375" customWidth="1"/>
    <col min="12554" max="12554" width="8.21875" customWidth="1"/>
    <col min="12555" max="12555" width="6.33203125" customWidth="1"/>
    <col min="12556" max="12556" width="25.21875" customWidth="1"/>
    <col min="12557" max="12557" width="8.88671875" customWidth="1"/>
    <col min="12801" max="12801" width="4.44140625" customWidth="1"/>
    <col min="12802" max="12802" width="9.33203125" customWidth="1"/>
    <col min="12803" max="12803" width="11.109375" customWidth="1"/>
    <col min="12804" max="12805" width="12.21875" customWidth="1"/>
    <col min="12806" max="12806" width="49.88671875" customWidth="1"/>
    <col min="12807" max="12808" width="4.44140625" customWidth="1"/>
    <col min="12809" max="12809" width="10.77734375" customWidth="1"/>
    <col min="12810" max="12810" width="8.21875" customWidth="1"/>
    <col min="12811" max="12811" width="6.33203125" customWidth="1"/>
    <col min="12812" max="12812" width="25.21875" customWidth="1"/>
    <col min="12813" max="12813" width="8.88671875" customWidth="1"/>
    <col min="13057" max="13057" width="4.44140625" customWidth="1"/>
    <col min="13058" max="13058" width="9.33203125" customWidth="1"/>
    <col min="13059" max="13059" width="11.109375" customWidth="1"/>
    <col min="13060" max="13061" width="12.21875" customWidth="1"/>
    <col min="13062" max="13062" width="49.88671875" customWidth="1"/>
    <col min="13063" max="13064" width="4.44140625" customWidth="1"/>
    <col min="13065" max="13065" width="10.77734375" customWidth="1"/>
    <col min="13066" max="13066" width="8.21875" customWidth="1"/>
    <col min="13067" max="13067" width="6.33203125" customWidth="1"/>
    <col min="13068" max="13068" width="25.21875" customWidth="1"/>
    <col min="13069" max="13069" width="8.88671875" customWidth="1"/>
    <col min="13313" max="13313" width="4.44140625" customWidth="1"/>
    <col min="13314" max="13314" width="9.33203125" customWidth="1"/>
    <col min="13315" max="13315" width="11.109375" customWidth="1"/>
    <col min="13316" max="13317" width="12.21875" customWidth="1"/>
    <col min="13318" max="13318" width="49.88671875" customWidth="1"/>
    <col min="13319" max="13320" width="4.44140625" customWidth="1"/>
    <col min="13321" max="13321" width="10.77734375" customWidth="1"/>
    <col min="13322" max="13322" width="8.21875" customWidth="1"/>
    <col min="13323" max="13323" width="6.33203125" customWidth="1"/>
    <col min="13324" max="13324" width="25.21875" customWidth="1"/>
    <col min="13325" max="13325" width="8.88671875" customWidth="1"/>
    <col min="13569" max="13569" width="4.44140625" customWidth="1"/>
    <col min="13570" max="13570" width="9.33203125" customWidth="1"/>
    <col min="13571" max="13571" width="11.109375" customWidth="1"/>
    <col min="13572" max="13573" width="12.21875" customWidth="1"/>
    <col min="13574" max="13574" width="49.88671875" customWidth="1"/>
    <col min="13575" max="13576" width="4.44140625" customWidth="1"/>
    <col min="13577" max="13577" width="10.77734375" customWidth="1"/>
    <col min="13578" max="13578" width="8.21875" customWidth="1"/>
    <col min="13579" max="13579" width="6.33203125" customWidth="1"/>
    <col min="13580" max="13580" width="25.21875" customWidth="1"/>
    <col min="13581" max="13581" width="8.88671875" customWidth="1"/>
    <col min="13825" max="13825" width="4.44140625" customWidth="1"/>
    <col min="13826" max="13826" width="9.33203125" customWidth="1"/>
    <col min="13827" max="13827" width="11.109375" customWidth="1"/>
    <col min="13828" max="13829" width="12.21875" customWidth="1"/>
    <col min="13830" max="13830" width="49.88671875" customWidth="1"/>
    <col min="13831" max="13832" width="4.44140625" customWidth="1"/>
    <col min="13833" max="13833" width="10.77734375" customWidth="1"/>
    <col min="13834" max="13834" width="8.21875" customWidth="1"/>
    <col min="13835" max="13835" width="6.33203125" customWidth="1"/>
    <col min="13836" max="13836" width="25.21875" customWidth="1"/>
    <col min="13837" max="13837" width="8.88671875" customWidth="1"/>
    <col min="14081" max="14081" width="4.44140625" customWidth="1"/>
    <col min="14082" max="14082" width="9.33203125" customWidth="1"/>
    <col min="14083" max="14083" width="11.109375" customWidth="1"/>
    <col min="14084" max="14085" width="12.21875" customWidth="1"/>
    <col min="14086" max="14086" width="49.88671875" customWidth="1"/>
    <col min="14087" max="14088" width="4.44140625" customWidth="1"/>
    <col min="14089" max="14089" width="10.77734375" customWidth="1"/>
    <col min="14090" max="14090" width="8.21875" customWidth="1"/>
    <col min="14091" max="14091" width="6.33203125" customWidth="1"/>
    <col min="14092" max="14092" width="25.21875" customWidth="1"/>
    <col min="14093" max="14093" width="8.88671875" customWidth="1"/>
    <col min="14337" max="14337" width="4.44140625" customWidth="1"/>
    <col min="14338" max="14338" width="9.33203125" customWidth="1"/>
    <col min="14339" max="14339" width="11.109375" customWidth="1"/>
    <col min="14340" max="14341" width="12.21875" customWidth="1"/>
    <col min="14342" max="14342" width="49.88671875" customWidth="1"/>
    <col min="14343" max="14344" width="4.44140625" customWidth="1"/>
    <col min="14345" max="14345" width="10.77734375" customWidth="1"/>
    <col min="14346" max="14346" width="8.21875" customWidth="1"/>
    <col min="14347" max="14347" width="6.33203125" customWidth="1"/>
    <col min="14348" max="14348" width="25.21875" customWidth="1"/>
    <col min="14349" max="14349" width="8.88671875" customWidth="1"/>
    <col min="14593" max="14593" width="4.44140625" customWidth="1"/>
    <col min="14594" max="14594" width="9.33203125" customWidth="1"/>
    <col min="14595" max="14595" width="11.109375" customWidth="1"/>
    <col min="14596" max="14597" width="12.21875" customWidth="1"/>
    <col min="14598" max="14598" width="49.88671875" customWidth="1"/>
    <col min="14599" max="14600" width="4.44140625" customWidth="1"/>
    <col min="14601" max="14601" width="10.77734375" customWidth="1"/>
    <col min="14602" max="14602" width="8.21875" customWidth="1"/>
    <col min="14603" max="14603" width="6.33203125" customWidth="1"/>
    <col min="14604" max="14604" width="25.21875" customWidth="1"/>
    <col min="14605" max="14605" width="8.88671875" customWidth="1"/>
    <col min="14849" max="14849" width="4.44140625" customWidth="1"/>
    <col min="14850" max="14850" width="9.33203125" customWidth="1"/>
    <col min="14851" max="14851" width="11.109375" customWidth="1"/>
    <col min="14852" max="14853" width="12.21875" customWidth="1"/>
    <col min="14854" max="14854" width="49.88671875" customWidth="1"/>
    <col min="14855" max="14856" width="4.44140625" customWidth="1"/>
    <col min="14857" max="14857" width="10.77734375" customWidth="1"/>
    <col min="14858" max="14858" width="8.21875" customWidth="1"/>
    <col min="14859" max="14859" width="6.33203125" customWidth="1"/>
    <col min="14860" max="14860" width="25.21875" customWidth="1"/>
    <col min="14861" max="14861" width="8.88671875" customWidth="1"/>
    <col min="15105" max="15105" width="4.44140625" customWidth="1"/>
    <col min="15106" max="15106" width="9.33203125" customWidth="1"/>
    <col min="15107" max="15107" width="11.109375" customWidth="1"/>
    <col min="15108" max="15109" width="12.21875" customWidth="1"/>
    <col min="15110" max="15110" width="49.88671875" customWidth="1"/>
    <col min="15111" max="15112" width="4.44140625" customWidth="1"/>
    <col min="15113" max="15113" width="10.77734375" customWidth="1"/>
    <col min="15114" max="15114" width="8.21875" customWidth="1"/>
    <col min="15115" max="15115" width="6.33203125" customWidth="1"/>
    <col min="15116" max="15116" width="25.21875" customWidth="1"/>
    <col min="15117" max="15117" width="8.88671875" customWidth="1"/>
    <col min="15361" max="15361" width="4.44140625" customWidth="1"/>
    <col min="15362" max="15362" width="9.33203125" customWidth="1"/>
    <col min="15363" max="15363" width="11.109375" customWidth="1"/>
    <col min="15364" max="15365" width="12.21875" customWidth="1"/>
    <col min="15366" max="15366" width="49.88671875" customWidth="1"/>
    <col min="15367" max="15368" width="4.44140625" customWidth="1"/>
    <col min="15369" max="15369" width="10.77734375" customWidth="1"/>
    <col min="15370" max="15370" width="8.21875" customWidth="1"/>
    <col min="15371" max="15371" width="6.33203125" customWidth="1"/>
    <col min="15372" max="15372" width="25.21875" customWidth="1"/>
    <col min="15373" max="15373" width="8.88671875" customWidth="1"/>
    <col min="15617" max="15617" width="4.44140625" customWidth="1"/>
    <col min="15618" max="15618" width="9.33203125" customWidth="1"/>
    <col min="15619" max="15619" width="11.109375" customWidth="1"/>
    <col min="15620" max="15621" width="12.21875" customWidth="1"/>
    <col min="15622" max="15622" width="49.88671875" customWidth="1"/>
    <col min="15623" max="15624" width="4.44140625" customWidth="1"/>
    <col min="15625" max="15625" width="10.77734375" customWidth="1"/>
    <col min="15626" max="15626" width="8.21875" customWidth="1"/>
    <col min="15627" max="15627" width="6.33203125" customWidth="1"/>
    <col min="15628" max="15628" width="25.21875" customWidth="1"/>
    <col min="15629" max="15629" width="8.88671875" customWidth="1"/>
    <col min="15873" max="15873" width="4.44140625" customWidth="1"/>
    <col min="15874" max="15874" width="9.33203125" customWidth="1"/>
    <col min="15875" max="15875" width="11.109375" customWidth="1"/>
    <col min="15876" max="15877" width="12.21875" customWidth="1"/>
    <col min="15878" max="15878" width="49.88671875" customWidth="1"/>
    <col min="15879" max="15880" width="4.44140625" customWidth="1"/>
    <col min="15881" max="15881" width="10.77734375" customWidth="1"/>
    <col min="15882" max="15882" width="8.21875" customWidth="1"/>
    <col min="15883" max="15883" width="6.33203125" customWidth="1"/>
    <col min="15884" max="15884" width="25.21875" customWidth="1"/>
    <col min="15885" max="15885" width="8.88671875" customWidth="1"/>
    <col min="16129" max="16129" width="4.44140625" customWidth="1"/>
    <col min="16130" max="16130" width="9.33203125" customWidth="1"/>
    <col min="16131" max="16131" width="11.109375" customWidth="1"/>
    <col min="16132" max="16133" width="12.21875" customWidth="1"/>
    <col min="16134" max="16134" width="49.88671875" customWidth="1"/>
    <col min="16135" max="16136" width="4.44140625" customWidth="1"/>
    <col min="16137" max="16137" width="10.77734375" customWidth="1"/>
    <col min="16138" max="16138" width="8.21875" customWidth="1"/>
    <col min="16139" max="16139" width="6.33203125" customWidth="1"/>
    <col min="16140" max="16140" width="25.21875" customWidth="1"/>
    <col min="16141" max="16141" width="8.88671875" customWidth="1"/>
  </cols>
  <sheetData>
    <row r="1" spans="1:13" s="7" customFormat="1" ht="27.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5" t="s">
        <v>11</v>
      </c>
      <c r="M1" s="6"/>
    </row>
    <row r="2" spans="1:13" ht="24" x14ac:dyDescent="0.3">
      <c r="A2" s="8">
        <v>1</v>
      </c>
      <c r="B2" s="9" t="s">
        <v>12</v>
      </c>
      <c r="C2" s="9" t="s">
        <v>13</v>
      </c>
      <c r="D2" s="10">
        <v>9781440849695</v>
      </c>
      <c r="E2" s="10">
        <v>9781440849688</v>
      </c>
      <c r="F2" s="11" t="s">
        <v>14</v>
      </c>
      <c r="G2" s="12">
        <v>1</v>
      </c>
      <c r="H2" s="8" t="s">
        <v>15</v>
      </c>
      <c r="I2" s="9" t="s">
        <v>16</v>
      </c>
      <c r="J2" s="9" t="s">
        <v>17</v>
      </c>
      <c r="K2" s="13">
        <v>2017</v>
      </c>
      <c r="L2" s="14" t="str">
        <f>HYPERLINK("http://ebooks.abc-clio.com/?isbn=9781440849695")</f>
        <v>http://ebooks.abc-clio.com/?isbn=9781440849695</v>
      </c>
      <c r="M2"/>
    </row>
    <row r="3" spans="1:13" ht="24" x14ac:dyDescent="0.3">
      <c r="A3" s="8">
        <v>2</v>
      </c>
      <c r="B3" s="9" t="s">
        <v>12</v>
      </c>
      <c r="C3" s="9" t="s">
        <v>18</v>
      </c>
      <c r="D3" s="10">
        <v>9781440839511</v>
      </c>
      <c r="E3" s="10">
        <v>9781440839504</v>
      </c>
      <c r="F3" s="11" t="s">
        <v>19</v>
      </c>
      <c r="G3" s="12">
        <v>2</v>
      </c>
      <c r="H3" s="8" t="s">
        <v>15</v>
      </c>
      <c r="I3" s="9" t="s">
        <v>20</v>
      </c>
      <c r="J3" s="9" t="s">
        <v>21</v>
      </c>
      <c r="K3" s="13">
        <v>2017</v>
      </c>
      <c r="L3" s="14" t="str">
        <f>HYPERLINK("http://ebooks.abc-clio.com/?isbn=9781440839511")</f>
        <v>http://ebooks.abc-clio.com/?isbn=9781440839511</v>
      </c>
      <c r="M3"/>
    </row>
    <row r="4" spans="1:13" ht="24" x14ac:dyDescent="0.3">
      <c r="A4" s="8">
        <v>3</v>
      </c>
      <c r="B4" s="9" t="s">
        <v>12</v>
      </c>
      <c r="C4" s="9" t="s">
        <v>22</v>
      </c>
      <c r="D4" s="10">
        <v>9781440854545</v>
      </c>
      <c r="E4" s="10">
        <v>9781440854538</v>
      </c>
      <c r="F4" s="11" t="s">
        <v>23</v>
      </c>
      <c r="G4" s="12">
        <v>1</v>
      </c>
      <c r="H4" s="8" t="s">
        <v>15</v>
      </c>
      <c r="I4" s="9" t="s">
        <v>24</v>
      </c>
      <c r="J4" s="9" t="s">
        <v>21</v>
      </c>
      <c r="K4" s="13">
        <v>2017</v>
      </c>
      <c r="L4" s="14" t="str">
        <f>HYPERLINK("http://ebooks.abc-clio.com/?isbn=9781440854545")</f>
        <v>http://ebooks.abc-clio.com/?isbn=9781440854545</v>
      </c>
      <c r="M4"/>
    </row>
    <row r="5" spans="1:13" x14ac:dyDescent="0.3">
      <c r="A5" s="8">
        <v>4</v>
      </c>
      <c r="B5" s="9" t="s">
        <v>12</v>
      </c>
      <c r="C5" s="9" t="s">
        <v>13</v>
      </c>
      <c r="D5" s="10">
        <v>9781440848544</v>
      </c>
      <c r="E5" s="10">
        <v>9781440848537</v>
      </c>
      <c r="F5" s="11" t="s">
        <v>25</v>
      </c>
      <c r="G5" s="12">
        <v>1</v>
      </c>
      <c r="H5" s="8" t="s">
        <v>15</v>
      </c>
      <c r="I5" s="9" t="s">
        <v>26</v>
      </c>
      <c r="J5" s="9" t="s">
        <v>17</v>
      </c>
      <c r="K5" s="13">
        <v>2017</v>
      </c>
      <c r="L5" s="14" t="str">
        <f>HYPERLINK("http://ebooks.abc-clio.com/?isbn=9781440848544")</f>
        <v>http://ebooks.abc-clio.com/?isbn=9781440848544</v>
      </c>
      <c r="M5"/>
    </row>
    <row r="6" spans="1:13" ht="24" x14ac:dyDescent="0.3">
      <c r="A6" s="8">
        <v>5</v>
      </c>
      <c r="B6" s="9" t="s">
        <v>12</v>
      </c>
      <c r="C6" s="9" t="s">
        <v>13</v>
      </c>
      <c r="D6" s="10">
        <v>9781440840593</v>
      </c>
      <c r="E6" s="10">
        <v>9781440840586</v>
      </c>
      <c r="F6" s="11" t="s">
        <v>27</v>
      </c>
      <c r="G6" s="12">
        <v>1</v>
      </c>
      <c r="H6" s="8" t="s">
        <v>15</v>
      </c>
      <c r="I6" s="9" t="s">
        <v>28</v>
      </c>
      <c r="J6" s="9" t="s">
        <v>17</v>
      </c>
      <c r="K6" s="13">
        <v>2017</v>
      </c>
      <c r="L6" s="14" t="str">
        <f>HYPERLINK("http://ebooks.abc-clio.com/?isbn=9781440840593")</f>
        <v>http://ebooks.abc-clio.com/?isbn=9781440840593</v>
      </c>
      <c r="M6"/>
    </row>
    <row r="7" spans="1:13" x14ac:dyDescent="0.3">
      <c r="A7" s="8">
        <v>6</v>
      </c>
      <c r="B7" s="9" t="s">
        <v>12</v>
      </c>
      <c r="C7" s="9" t="s">
        <v>29</v>
      </c>
      <c r="D7" s="10">
        <v>9781440835650</v>
      </c>
      <c r="E7" s="10">
        <v>9781440835643</v>
      </c>
      <c r="F7" s="11" t="s">
        <v>30</v>
      </c>
      <c r="G7" s="12">
        <v>1</v>
      </c>
      <c r="H7" s="8" t="s">
        <v>15</v>
      </c>
      <c r="I7" s="9" t="s">
        <v>31</v>
      </c>
      <c r="J7" s="9" t="s">
        <v>21</v>
      </c>
      <c r="K7" s="13">
        <v>2017</v>
      </c>
      <c r="L7" s="14" t="str">
        <f>HYPERLINK("http://ebooks.abc-clio.com/?isbn=9781440835650")</f>
        <v>http://ebooks.abc-clio.com/?isbn=9781440835650</v>
      </c>
      <c r="M7"/>
    </row>
    <row r="8" spans="1:13" x14ac:dyDescent="0.3">
      <c r="A8" s="8">
        <v>7</v>
      </c>
      <c r="B8" s="9" t="s">
        <v>12</v>
      </c>
      <c r="C8" s="9" t="s">
        <v>32</v>
      </c>
      <c r="D8" s="10">
        <v>9781440843716</v>
      </c>
      <c r="E8" s="10">
        <v>9781440843709</v>
      </c>
      <c r="F8" s="11" t="s">
        <v>33</v>
      </c>
      <c r="G8" s="12">
        <v>1</v>
      </c>
      <c r="H8" s="8" t="s">
        <v>15</v>
      </c>
      <c r="I8" s="9" t="s">
        <v>34</v>
      </c>
      <c r="J8" s="9" t="s">
        <v>21</v>
      </c>
      <c r="K8" s="13">
        <v>2017</v>
      </c>
      <c r="L8" s="14" t="str">
        <f>HYPERLINK("http://ebooks.abc-clio.com/?isbn=9781440843716")</f>
        <v>http://ebooks.abc-clio.com/?isbn=9781440843716</v>
      </c>
      <c r="M8"/>
    </row>
    <row r="9" spans="1:13" x14ac:dyDescent="0.3">
      <c r="A9" s="8">
        <v>8</v>
      </c>
      <c r="B9" s="9" t="s">
        <v>12</v>
      </c>
      <c r="C9" s="9" t="s">
        <v>13</v>
      </c>
      <c r="D9" s="10">
        <v>9781440843815</v>
      </c>
      <c r="E9" s="10">
        <v>9781440843808</v>
      </c>
      <c r="F9" s="11" t="s">
        <v>35</v>
      </c>
      <c r="G9" s="12">
        <v>1</v>
      </c>
      <c r="H9" s="8" t="s">
        <v>15</v>
      </c>
      <c r="I9" s="9" t="s">
        <v>36</v>
      </c>
      <c r="J9" s="9" t="s">
        <v>17</v>
      </c>
      <c r="K9" s="13">
        <v>2017</v>
      </c>
      <c r="L9" s="14" t="str">
        <f>HYPERLINK("http://ebooks.abc-clio.com/?isbn=9781440843815")</f>
        <v>http://ebooks.abc-clio.com/?isbn=9781440843815</v>
      </c>
      <c r="M9"/>
    </row>
    <row r="10" spans="1:13" x14ac:dyDescent="0.3">
      <c r="A10" s="8">
        <v>9</v>
      </c>
      <c r="B10" s="9" t="s">
        <v>12</v>
      </c>
      <c r="C10" s="9" t="s">
        <v>22</v>
      </c>
      <c r="D10" s="10">
        <v>9781440840906</v>
      </c>
      <c r="E10" s="10">
        <v>9781440840890</v>
      </c>
      <c r="F10" s="11" t="s">
        <v>37</v>
      </c>
      <c r="G10" s="12">
        <v>1</v>
      </c>
      <c r="H10" s="8" t="s">
        <v>15</v>
      </c>
      <c r="I10" s="9" t="s">
        <v>38</v>
      </c>
      <c r="J10" s="9" t="s">
        <v>39</v>
      </c>
      <c r="K10" s="13">
        <v>2017</v>
      </c>
      <c r="L10" s="14" t="str">
        <f>HYPERLINK("http://ebooks.abc-clio.com/?isbn=9781440840906")</f>
        <v>http://ebooks.abc-clio.com/?isbn=9781440840906</v>
      </c>
      <c r="M10"/>
    </row>
    <row r="11" spans="1:13" ht="24" x14ac:dyDescent="0.3">
      <c r="A11" s="8">
        <v>10</v>
      </c>
      <c r="B11" s="9" t="s">
        <v>12</v>
      </c>
      <c r="C11" s="9" t="s">
        <v>40</v>
      </c>
      <c r="D11" s="10">
        <v>9781440838170</v>
      </c>
      <c r="E11" s="10">
        <v>9781440838163</v>
      </c>
      <c r="F11" s="11" t="s">
        <v>41</v>
      </c>
      <c r="G11" s="12">
        <v>1</v>
      </c>
      <c r="H11" s="8" t="s">
        <v>15</v>
      </c>
      <c r="I11" s="9" t="s">
        <v>42</v>
      </c>
      <c r="J11" s="9" t="s">
        <v>43</v>
      </c>
      <c r="K11" s="13">
        <v>2016</v>
      </c>
      <c r="L11" s="14" t="str">
        <f>HYPERLINK("http://ebooks.abc-clio.com/?isbn=9781440838170")</f>
        <v>http://ebooks.abc-clio.com/?isbn=9781440838170</v>
      </c>
      <c r="M11"/>
    </row>
    <row r="12" spans="1:13" x14ac:dyDescent="0.3">
      <c r="A12" s="8">
        <v>11</v>
      </c>
      <c r="B12" s="9" t="s">
        <v>12</v>
      </c>
      <c r="C12" s="9" t="s">
        <v>44</v>
      </c>
      <c r="D12" s="10">
        <v>9781440834691</v>
      </c>
      <c r="E12" s="10">
        <v>9781440834684</v>
      </c>
      <c r="F12" s="11" t="s">
        <v>45</v>
      </c>
      <c r="G12" s="12">
        <v>1</v>
      </c>
      <c r="H12" s="8" t="s">
        <v>15</v>
      </c>
      <c r="I12" s="9" t="s">
        <v>46</v>
      </c>
      <c r="J12" s="9" t="s">
        <v>39</v>
      </c>
      <c r="K12" s="13">
        <v>2016</v>
      </c>
      <c r="L12" s="14" t="str">
        <f>HYPERLINK("http://ebooks.abc-clio.com/?isbn=9781440834691")</f>
        <v>http://ebooks.abc-clio.com/?isbn=9781440834691</v>
      </c>
      <c r="M12"/>
    </row>
    <row r="13" spans="1:13" ht="24" x14ac:dyDescent="0.3">
      <c r="A13" s="8">
        <v>12</v>
      </c>
      <c r="B13" s="9" t="s">
        <v>12</v>
      </c>
      <c r="C13" s="9" t="s">
        <v>29</v>
      </c>
      <c r="D13" s="10">
        <v>9781440835421</v>
      </c>
      <c r="E13" s="10">
        <v>9781440835414</v>
      </c>
      <c r="F13" s="11" t="s">
        <v>47</v>
      </c>
      <c r="G13" s="12">
        <v>1</v>
      </c>
      <c r="H13" s="8" t="s">
        <v>48</v>
      </c>
      <c r="I13" s="9" t="s">
        <v>49</v>
      </c>
      <c r="J13" s="9" t="s">
        <v>21</v>
      </c>
      <c r="K13" s="13">
        <v>2016</v>
      </c>
      <c r="L13" s="14" t="str">
        <f>HYPERLINK("http://ebooks.abc-clio.com/?isbn=9781440835421")</f>
        <v>http://ebooks.abc-clio.com/?isbn=9781440835421</v>
      </c>
      <c r="M13"/>
    </row>
    <row r="14" spans="1:13" x14ac:dyDescent="0.3">
      <c r="A14" s="8">
        <v>13</v>
      </c>
      <c r="B14" s="9" t="s">
        <v>12</v>
      </c>
      <c r="C14" s="9" t="s">
        <v>22</v>
      </c>
      <c r="D14" s="10">
        <v>9781610699402</v>
      </c>
      <c r="E14" s="10">
        <v>9781610699396</v>
      </c>
      <c r="F14" s="11" t="s">
        <v>50</v>
      </c>
      <c r="G14" s="12">
        <v>1</v>
      </c>
      <c r="H14" s="8" t="s">
        <v>15</v>
      </c>
      <c r="I14" s="9" t="s">
        <v>51</v>
      </c>
      <c r="J14" s="9" t="s">
        <v>39</v>
      </c>
      <c r="K14" s="13">
        <v>2016</v>
      </c>
      <c r="L14" s="14" t="str">
        <f>HYPERLINK("http://ebooks.abc-clio.com/?isbn=9781610699402")</f>
        <v>http://ebooks.abc-clio.com/?isbn=9781610699402</v>
      </c>
      <c r="M14"/>
    </row>
    <row r="15" spans="1:13" x14ac:dyDescent="0.3">
      <c r="A15" s="8">
        <v>14</v>
      </c>
      <c r="B15" s="9" t="s">
        <v>12</v>
      </c>
      <c r="C15" s="9" t="s">
        <v>29</v>
      </c>
      <c r="D15" s="10">
        <v>9781440848049</v>
      </c>
      <c r="E15" s="10">
        <v>9781440848032</v>
      </c>
      <c r="F15" s="11" t="s">
        <v>52</v>
      </c>
      <c r="G15" s="12">
        <v>1</v>
      </c>
      <c r="H15" s="8" t="s">
        <v>15</v>
      </c>
      <c r="I15" s="9" t="s">
        <v>53</v>
      </c>
      <c r="J15" s="9" t="s">
        <v>21</v>
      </c>
      <c r="K15" s="13">
        <v>2016</v>
      </c>
      <c r="L15" s="14" t="str">
        <f>HYPERLINK("http://ebooks.abc-clio.com/?isbn=9781440848049")</f>
        <v>http://ebooks.abc-clio.com/?isbn=9781440848049</v>
      </c>
      <c r="M15"/>
    </row>
    <row r="16" spans="1:13" ht="24" x14ac:dyDescent="0.3">
      <c r="A16" s="8">
        <v>15</v>
      </c>
      <c r="B16" s="9" t="s">
        <v>12</v>
      </c>
      <c r="C16" s="9" t="s">
        <v>44</v>
      </c>
      <c r="D16" s="10">
        <v>9781440838651</v>
      </c>
      <c r="E16" s="10">
        <v>9781440838644</v>
      </c>
      <c r="F16" s="11" t="s">
        <v>54</v>
      </c>
      <c r="G16" s="12">
        <v>1</v>
      </c>
      <c r="H16" s="8" t="s">
        <v>15</v>
      </c>
      <c r="I16" s="9" t="s">
        <v>55</v>
      </c>
      <c r="J16" s="9" t="s">
        <v>21</v>
      </c>
      <c r="K16" s="13">
        <v>2016</v>
      </c>
      <c r="L16" s="14" t="str">
        <f>HYPERLINK("http://ebooks.abc-clio.com/?isbn=9781440838651")</f>
        <v>http://ebooks.abc-clio.com/?isbn=9781440838651</v>
      </c>
      <c r="M16"/>
    </row>
    <row r="17" spans="1:13" ht="24" x14ac:dyDescent="0.3">
      <c r="A17" s="8">
        <v>16</v>
      </c>
      <c r="B17" s="9" t="s">
        <v>12</v>
      </c>
      <c r="C17" s="9" t="s">
        <v>22</v>
      </c>
      <c r="D17" s="10">
        <v>9781440842672</v>
      </c>
      <c r="E17" s="10">
        <v>9781440842665</v>
      </c>
      <c r="F17" s="11" t="s">
        <v>56</v>
      </c>
      <c r="G17" s="12">
        <v>1</v>
      </c>
      <c r="H17" s="8" t="s">
        <v>15</v>
      </c>
      <c r="I17" s="9" t="s">
        <v>57</v>
      </c>
      <c r="J17" s="9" t="s">
        <v>21</v>
      </c>
      <c r="K17" s="13">
        <v>2016</v>
      </c>
      <c r="L17" s="14" t="str">
        <f>HYPERLINK("http://ebooks.abc-clio.com/?isbn=9781440842672")</f>
        <v>http://ebooks.abc-clio.com/?isbn=9781440842672</v>
      </c>
      <c r="M17"/>
    </row>
    <row r="18" spans="1:13" ht="24" x14ac:dyDescent="0.3">
      <c r="A18" s="8">
        <v>17</v>
      </c>
      <c r="B18" s="9" t="s">
        <v>12</v>
      </c>
      <c r="C18" s="9" t="s">
        <v>58</v>
      </c>
      <c r="D18" s="10">
        <v>9781440841750</v>
      </c>
      <c r="E18" s="10">
        <v>9781440841743</v>
      </c>
      <c r="F18" s="11" t="s">
        <v>59</v>
      </c>
      <c r="G18" s="12">
        <v>1</v>
      </c>
      <c r="H18" s="8" t="s">
        <v>15</v>
      </c>
      <c r="I18" s="9" t="s">
        <v>60</v>
      </c>
      <c r="J18" s="9" t="s">
        <v>17</v>
      </c>
      <c r="K18" s="13">
        <v>2016</v>
      </c>
      <c r="L18" s="14" t="str">
        <f>HYPERLINK("http://ebooks.abc-clio.com/?isbn=9781440841750")</f>
        <v>http://ebooks.abc-clio.com/?isbn=9781440841750</v>
      </c>
      <c r="M18"/>
    </row>
    <row r="19" spans="1:13" ht="24" x14ac:dyDescent="0.3">
      <c r="A19" s="8">
        <v>18</v>
      </c>
      <c r="B19" s="9" t="s">
        <v>12</v>
      </c>
      <c r="C19" s="9" t="s">
        <v>61</v>
      </c>
      <c r="D19" s="10">
        <v>9781440833434</v>
      </c>
      <c r="E19" s="10">
        <v>9781440833427</v>
      </c>
      <c r="F19" s="11" t="s">
        <v>62</v>
      </c>
      <c r="G19" s="12">
        <v>2</v>
      </c>
      <c r="H19" s="8" t="s">
        <v>15</v>
      </c>
      <c r="I19" s="9" t="s">
        <v>63</v>
      </c>
      <c r="J19" s="9" t="s">
        <v>21</v>
      </c>
      <c r="K19" s="13">
        <v>2016</v>
      </c>
      <c r="L19" s="14" t="str">
        <f>HYPERLINK("http://ebooks.abc-clio.com/?isbn=9781440833434")</f>
        <v>http://ebooks.abc-clio.com/?isbn=9781440833434</v>
      </c>
      <c r="M19"/>
    </row>
    <row r="20" spans="1:13" x14ac:dyDescent="0.3">
      <c r="A20" s="8">
        <v>19</v>
      </c>
      <c r="B20" s="9" t="s">
        <v>12</v>
      </c>
      <c r="C20" s="9" t="s">
        <v>29</v>
      </c>
      <c r="D20" s="10">
        <v>9781440838378</v>
      </c>
      <c r="E20" s="10">
        <v>9781440838361</v>
      </c>
      <c r="F20" s="11" t="s">
        <v>64</v>
      </c>
      <c r="G20" s="12">
        <v>1</v>
      </c>
      <c r="H20" s="8" t="s">
        <v>15</v>
      </c>
      <c r="I20" s="9" t="s">
        <v>65</v>
      </c>
      <c r="J20" s="9" t="s">
        <v>21</v>
      </c>
      <c r="K20" s="13">
        <v>2016</v>
      </c>
      <c r="L20" s="14" t="str">
        <f>HYPERLINK("http://ebooks.abc-clio.com/?isbn=9781440838378")</f>
        <v>http://ebooks.abc-clio.com/?isbn=9781440838378</v>
      </c>
      <c r="M20"/>
    </row>
    <row r="21" spans="1:13" ht="24" x14ac:dyDescent="0.3">
      <c r="A21" s="8">
        <v>20</v>
      </c>
      <c r="B21" s="9" t="s">
        <v>12</v>
      </c>
      <c r="C21" s="9" t="s">
        <v>22</v>
      </c>
      <c r="D21" s="10">
        <v>9781440842870</v>
      </c>
      <c r="E21" s="10">
        <v>9781440842863</v>
      </c>
      <c r="F21" s="11" t="s">
        <v>66</v>
      </c>
      <c r="G21" s="12">
        <v>1</v>
      </c>
      <c r="H21" s="8" t="s">
        <v>15</v>
      </c>
      <c r="I21" s="9" t="s">
        <v>67</v>
      </c>
      <c r="J21" s="9" t="s">
        <v>21</v>
      </c>
      <c r="K21" s="13">
        <v>2016</v>
      </c>
      <c r="L21" s="14" t="str">
        <f>HYPERLINK("http://ebooks.abc-clio.com/?isbn=9781440842870")</f>
        <v>http://ebooks.abc-clio.com/?isbn=9781440842870</v>
      </c>
      <c r="M21"/>
    </row>
    <row r="22" spans="1:13" ht="24" x14ac:dyDescent="0.3">
      <c r="A22" s="8">
        <v>21</v>
      </c>
      <c r="B22" s="9" t="s">
        <v>12</v>
      </c>
      <c r="C22" s="9" t="s">
        <v>68</v>
      </c>
      <c r="D22" s="10">
        <v>9781440834035</v>
      </c>
      <c r="E22" s="10">
        <v>9781440834028</v>
      </c>
      <c r="F22" s="11" t="s">
        <v>69</v>
      </c>
      <c r="G22" s="12">
        <v>1</v>
      </c>
      <c r="H22" s="8" t="s">
        <v>15</v>
      </c>
      <c r="I22" s="9" t="s">
        <v>70</v>
      </c>
      <c r="J22" s="9" t="s">
        <v>21</v>
      </c>
      <c r="K22" s="13">
        <v>2016</v>
      </c>
      <c r="L22" s="14" t="str">
        <f>HYPERLINK("http://ebooks.abc-clio.com/?isbn=9781440834035")</f>
        <v>http://ebooks.abc-clio.com/?isbn=9781440834035</v>
      </c>
      <c r="M22"/>
    </row>
    <row r="23" spans="1:13" x14ac:dyDescent="0.3">
      <c r="A23" s="8">
        <v>22</v>
      </c>
      <c r="B23" s="9" t="s">
        <v>12</v>
      </c>
      <c r="C23" s="9" t="s">
        <v>71</v>
      </c>
      <c r="D23" s="10">
        <v>9781610698344</v>
      </c>
      <c r="E23" s="10">
        <v>9781610698337</v>
      </c>
      <c r="F23" s="11" t="s">
        <v>72</v>
      </c>
      <c r="G23" s="12">
        <v>1</v>
      </c>
      <c r="H23" s="8" t="s">
        <v>15</v>
      </c>
      <c r="I23" s="9" t="s">
        <v>73</v>
      </c>
      <c r="J23" s="9" t="s">
        <v>43</v>
      </c>
      <c r="K23" s="13">
        <v>2016</v>
      </c>
      <c r="L23" s="14" t="str">
        <f>HYPERLINK("http://ebooks.abc-clio.com/?isbn=9781610698344")</f>
        <v>http://ebooks.abc-clio.com/?isbn=9781610698344</v>
      </c>
      <c r="M23"/>
    </row>
    <row r="24" spans="1:13" x14ac:dyDescent="0.3">
      <c r="A24" s="8">
        <v>23</v>
      </c>
      <c r="B24" s="9" t="s">
        <v>12</v>
      </c>
      <c r="C24" s="9" t="s">
        <v>13</v>
      </c>
      <c r="D24" s="10">
        <v>9781440841323</v>
      </c>
      <c r="E24" s="10">
        <v>9781440841316</v>
      </c>
      <c r="F24" s="11" t="s">
        <v>74</v>
      </c>
      <c r="G24" s="12">
        <v>1</v>
      </c>
      <c r="H24" s="8" t="s">
        <v>15</v>
      </c>
      <c r="I24" s="9" t="s">
        <v>75</v>
      </c>
      <c r="J24" s="9" t="s">
        <v>17</v>
      </c>
      <c r="K24" s="13">
        <v>2016</v>
      </c>
      <c r="L24" s="14" t="str">
        <f>HYPERLINK("http://ebooks.abc-clio.com/?isbn=9781440841323")</f>
        <v>http://ebooks.abc-clio.com/?isbn=9781440841323</v>
      </c>
      <c r="M24"/>
    </row>
    <row r="25" spans="1:13" x14ac:dyDescent="0.3">
      <c r="A25" s="8">
        <v>24</v>
      </c>
      <c r="B25" s="9" t="s">
        <v>12</v>
      </c>
      <c r="C25" s="9" t="s">
        <v>18</v>
      </c>
      <c r="D25" s="10">
        <v>9781440837975</v>
      </c>
      <c r="E25" s="10">
        <v>9781440837968</v>
      </c>
      <c r="F25" s="11" t="s">
        <v>76</v>
      </c>
      <c r="G25" s="12">
        <v>1</v>
      </c>
      <c r="H25" s="8" t="s">
        <v>15</v>
      </c>
      <c r="I25" s="9" t="s">
        <v>77</v>
      </c>
      <c r="J25" s="9" t="s">
        <v>21</v>
      </c>
      <c r="K25" s="13">
        <v>2016</v>
      </c>
      <c r="L25" s="14" t="str">
        <f>HYPERLINK("http://ebooks.abc-clio.com/?isbn=9781440837975")</f>
        <v>http://ebooks.abc-clio.com/?isbn=9781440837975</v>
      </c>
      <c r="M25"/>
    </row>
    <row r="26" spans="1:13" ht="24" x14ac:dyDescent="0.3">
      <c r="A26" s="8">
        <v>25</v>
      </c>
      <c r="B26" s="9" t="s">
        <v>12</v>
      </c>
      <c r="C26" s="9" t="s">
        <v>68</v>
      </c>
      <c r="D26" s="10">
        <v>9781440845130</v>
      </c>
      <c r="E26" s="10">
        <v>9781440845123</v>
      </c>
      <c r="F26" s="11" t="s">
        <v>78</v>
      </c>
      <c r="G26" s="12">
        <v>1</v>
      </c>
      <c r="H26" s="8" t="s">
        <v>15</v>
      </c>
      <c r="I26" s="9" t="s">
        <v>79</v>
      </c>
      <c r="J26" s="9" t="s">
        <v>21</v>
      </c>
      <c r="K26" s="13">
        <v>2016</v>
      </c>
      <c r="L26" s="14" t="str">
        <f>HYPERLINK("http://ebooks.abc-clio.com/?isbn=9781440845130")</f>
        <v>http://ebooks.abc-clio.com/?isbn=9781440845130</v>
      </c>
      <c r="M26"/>
    </row>
    <row r="27" spans="1:13" x14ac:dyDescent="0.3">
      <c r="A27" s="8">
        <v>26</v>
      </c>
      <c r="B27" s="9" t="s">
        <v>12</v>
      </c>
      <c r="C27" s="9" t="s">
        <v>29</v>
      </c>
      <c r="D27" s="10">
        <v>9781440835698</v>
      </c>
      <c r="E27" s="10">
        <v>9781440835681</v>
      </c>
      <c r="F27" s="11" t="s">
        <v>80</v>
      </c>
      <c r="G27" s="12">
        <v>1</v>
      </c>
      <c r="H27" s="8" t="s">
        <v>15</v>
      </c>
      <c r="I27" s="9" t="s">
        <v>81</v>
      </c>
      <c r="J27" s="9" t="s">
        <v>43</v>
      </c>
      <c r="K27" s="13">
        <v>2016</v>
      </c>
      <c r="L27" s="14" t="str">
        <f>HYPERLINK("http://ebooks.abc-clio.com/?isbn=9781440835698")</f>
        <v>http://ebooks.abc-clio.com/?isbn=9781440835698</v>
      </c>
      <c r="M27"/>
    </row>
    <row r="28" spans="1:13" x14ac:dyDescent="0.3">
      <c r="A28" s="8">
        <v>27</v>
      </c>
      <c r="B28" s="9" t="s">
        <v>12</v>
      </c>
      <c r="C28" s="9" t="s">
        <v>32</v>
      </c>
      <c r="D28" s="10">
        <v>9781440834721</v>
      </c>
      <c r="E28" s="10">
        <v>9781440834714</v>
      </c>
      <c r="F28" s="11" t="s">
        <v>82</v>
      </c>
      <c r="G28" s="12">
        <v>1</v>
      </c>
      <c r="H28" s="8" t="s">
        <v>15</v>
      </c>
      <c r="I28" s="9" t="s">
        <v>83</v>
      </c>
      <c r="J28" s="9" t="s">
        <v>39</v>
      </c>
      <c r="K28" s="13">
        <v>2016</v>
      </c>
      <c r="L28" s="14" t="str">
        <f>HYPERLINK("http://ebooks.abc-clio.com/?isbn=9781440834721")</f>
        <v>http://ebooks.abc-clio.com/?isbn=9781440834721</v>
      </c>
      <c r="M28"/>
    </row>
    <row r="29" spans="1:13" x14ac:dyDescent="0.3">
      <c r="A29" s="8">
        <v>28</v>
      </c>
      <c r="B29" s="9" t="s">
        <v>12</v>
      </c>
      <c r="C29" s="9" t="s">
        <v>29</v>
      </c>
      <c r="D29" s="10">
        <v>9781610698368</v>
      </c>
      <c r="E29" s="10">
        <v>9781610698351</v>
      </c>
      <c r="F29" s="11" t="s">
        <v>84</v>
      </c>
      <c r="G29" s="12">
        <v>1</v>
      </c>
      <c r="H29" s="8" t="s">
        <v>15</v>
      </c>
      <c r="I29" s="9" t="s">
        <v>85</v>
      </c>
      <c r="J29" s="9" t="s">
        <v>43</v>
      </c>
      <c r="K29" s="13">
        <v>2016</v>
      </c>
      <c r="L29" s="14" t="str">
        <f>HYPERLINK("http://ebooks.abc-clio.com/?isbn=9781610698368")</f>
        <v>http://ebooks.abc-clio.com/?isbn=9781610698368</v>
      </c>
      <c r="M29"/>
    </row>
    <row r="30" spans="1:13" ht="24" x14ac:dyDescent="0.3">
      <c r="A30" s="8">
        <v>29</v>
      </c>
      <c r="B30" s="9" t="s">
        <v>12</v>
      </c>
      <c r="C30" s="9" t="s">
        <v>71</v>
      </c>
      <c r="D30" s="10">
        <v>9781440852831</v>
      </c>
      <c r="E30" s="10">
        <v>9781440852824</v>
      </c>
      <c r="F30" s="11" t="s">
        <v>86</v>
      </c>
      <c r="G30" s="12">
        <v>1</v>
      </c>
      <c r="H30" s="8" t="s">
        <v>15</v>
      </c>
      <c r="I30" s="9" t="s">
        <v>87</v>
      </c>
      <c r="J30" s="9" t="s">
        <v>21</v>
      </c>
      <c r="K30" s="13">
        <v>2016</v>
      </c>
      <c r="L30" s="14" t="str">
        <f>HYPERLINK("http://ebooks.abc-clio.com/?isbn=9781440852831")</f>
        <v>http://ebooks.abc-clio.com/?isbn=9781440852831</v>
      </c>
      <c r="M30"/>
    </row>
    <row r="31" spans="1:13" ht="24" x14ac:dyDescent="0.3">
      <c r="A31" s="8">
        <v>30</v>
      </c>
      <c r="B31" s="9" t="s">
        <v>12</v>
      </c>
      <c r="C31" s="9" t="s">
        <v>29</v>
      </c>
      <c r="D31" s="10">
        <v>9781440837432</v>
      </c>
      <c r="E31" s="10">
        <v>9781440837425</v>
      </c>
      <c r="F31" s="11" t="s">
        <v>88</v>
      </c>
      <c r="G31" s="12">
        <v>1</v>
      </c>
      <c r="H31" s="8" t="s">
        <v>15</v>
      </c>
      <c r="I31" s="9" t="s">
        <v>89</v>
      </c>
      <c r="J31" s="9" t="s">
        <v>21</v>
      </c>
      <c r="K31" s="13">
        <v>2016</v>
      </c>
      <c r="L31" s="14" t="str">
        <f>HYPERLINK("http://ebooks.abc-clio.com/?isbn=9781440837432")</f>
        <v>http://ebooks.abc-clio.com/?isbn=9781440837432</v>
      </c>
      <c r="M31"/>
    </row>
    <row r="32" spans="1:13" x14ac:dyDescent="0.3">
      <c r="A32" s="8">
        <v>31</v>
      </c>
      <c r="B32" s="9" t="s">
        <v>12</v>
      </c>
      <c r="C32" s="9" t="s">
        <v>71</v>
      </c>
      <c r="D32" s="10">
        <v>9781610697064</v>
      </c>
      <c r="E32" s="10">
        <v>9781610697057</v>
      </c>
      <c r="F32" s="11" t="s">
        <v>90</v>
      </c>
      <c r="G32" s="12">
        <v>1</v>
      </c>
      <c r="H32" s="8" t="s">
        <v>15</v>
      </c>
      <c r="I32" s="9" t="s">
        <v>91</v>
      </c>
      <c r="J32" s="9" t="s">
        <v>39</v>
      </c>
      <c r="K32" s="13">
        <v>2016</v>
      </c>
      <c r="L32" s="14" t="str">
        <f>HYPERLINK("http://ebooks.abc-clio.com/?isbn=9781610697064")</f>
        <v>http://ebooks.abc-clio.com/?isbn=9781610697064</v>
      </c>
      <c r="M32"/>
    </row>
    <row r="33" spans="1:13" ht="24" x14ac:dyDescent="0.3">
      <c r="A33" s="8">
        <v>32</v>
      </c>
      <c r="B33" s="9" t="s">
        <v>12</v>
      </c>
      <c r="C33" s="9" t="s">
        <v>71</v>
      </c>
      <c r="D33" s="10">
        <v>9781440840982</v>
      </c>
      <c r="E33" s="10">
        <v>9781440840975</v>
      </c>
      <c r="F33" s="11" t="s">
        <v>92</v>
      </c>
      <c r="G33" s="12">
        <v>1</v>
      </c>
      <c r="H33" s="8" t="s">
        <v>15</v>
      </c>
      <c r="I33" s="9" t="s">
        <v>93</v>
      </c>
      <c r="J33" s="9" t="s">
        <v>21</v>
      </c>
      <c r="K33" s="13">
        <v>2016</v>
      </c>
      <c r="L33" s="14" t="str">
        <f>HYPERLINK("http://ebooks.abc-clio.com/?isbn=9781440840982")</f>
        <v>http://ebooks.abc-clio.com/?isbn=9781440840982</v>
      </c>
      <c r="M33"/>
    </row>
    <row r="34" spans="1:13" x14ac:dyDescent="0.3">
      <c r="A34" s="8">
        <v>33</v>
      </c>
      <c r="B34" s="9" t="s">
        <v>12</v>
      </c>
      <c r="C34" s="9" t="s">
        <v>61</v>
      </c>
      <c r="D34" s="10">
        <v>9781440842535</v>
      </c>
      <c r="E34" s="10">
        <v>9781440842528</v>
      </c>
      <c r="F34" s="11" t="s">
        <v>94</v>
      </c>
      <c r="G34" s="12">
        <v>1</v>
      </c>
      <c r="H34" s="8" t="s">
        <v>15</v>
      </c>
      <c r="I34" s="9" t="s">
        <v>95</v>
      </c>
      <c r="J34" s="9" t="s">
        <v>21</v>
      </c>
      <c r="K34" s="13">
        <v>2016</v>
      </c>
      <c r="L34" s="14" t="str">
        <f>HYPERLINK("http://ebooks.abc-clio.com/?isbn=9781440842535")</f>
        <v>http://ebooks.abc-clio.com/?isbn=9781440842535</v>
      </c>
      <c r="M34"/>
    </row>
    <row r="35" spans="1:13" ht="24" x14ac:dyDescent="0.3">
      <c r="A35" s="8">
        <v>34</v>
      </c>
      <c r="B35" s="9" t="s">
        <v>12</v>
      </c>
      <c r="C35" s="9" t="s">
        <v>61</v>
      </c>
      <c r="D35" s="10">
        <v>9781610697682</v>
      </c>
      <c r="E35" s="10">
        <v>9781610697675</v>
      </c>
      <c r="F35" s="11" t="s">
        <v>96</v>
      </c>
      <c r="G35" s="12">
        <v>1</v>
      </c>
      <c r="H35" s="8" t="s">
        <v>15</v>
      </c>
      <c r="I35" s="9" t="s">
        <v>97</v>
      </c>
      <c r="J35" s="9" t="s">
        <v>39</v>
      </c>
      <c r="K35" s="13">
        <v>2016</v>
      </c>
      <c r="L35" s="14" t="str">
        <f>HYPERLINK("http://ebooks.abc-clio.com/?isbn=9781610697682")</f>
        <v>http://ebooks.abc-clio.com/?isbn=9781610697682</v>
      </c>
      <c r="M35"/>
    </row>
    <row r="36" spans="1:13" ht="24" x14ac:dyDescent="0.3">
      <c r="A36" s="8">
        <v>35</v>
      </c>
      <c r="B36" s="9" t="s">
        <v>12</v>
      </c>
      <c r="C36" s="9" t="s">
        <v>98</v>
      </c>
      <c r="D36" s="10">
        <v>9781440838156</v>
      </c>
      <c r="E36" s="10">
        <v>9781440838149</v>
      </c>
      <c r="F36" s="11" t="s">
        <v>99</v>
      </c>
      <c r="G36" s="12">
        <v>1</v>
      </c>
      <c r="H36" s="8" t="s">
        <v>15</v>
      </c>
      <c r="I36" s="9" t="s">
        <v>100</v>
      </c>
      <c r="J36" s="9" t="s">
        <v>21</v>
      </c>
      <c r="K36" s="13">
        <v>2016</v>
      </c>
      <c r="L36" s="14" t="str">
        <f>HYPERLINK("http://ebooks.abc-clio.com/?isbn=9781440838156")</f>
        <v>http://ebooks.abc-clio.com/?isbn=9781440838156</v>
      </c>
      <c r="M36"/>
    </row>
    <row r="37" spans="1:13" ht="24" x14ac:dyDescent="0.3">
      <c r="A37" s="8">
        <v>36</v>
      </c>
      <c r="B37" s="9" t="s">
        <v>12</v>
      </c>
      <c r="C37" s="9" t="s">
        <v>61</v>
      </c>
      <c r="D37" s="10">
        <v>9781440844560</v>
      </c>
      <c r="E37" s="10">
        <v>9781440844553</v>
      </c>
      <c r="F37" s="11" t="s">
        <v>101</v>
      </c>
      <c r="G37" s="12">
        <v>1</v>
      </c>
      <c r="H37" s="8" t="s">
        <v>15</v>
      </c>
      <c r="I37" s="9" t="s">
        <v>102</v>
      </c>
      <c r="J37" s="9" t="s">
        <v>21</v>
      </c>
      <c r="K37" s="13">
        <v>2016</v>
      </c>
      <c r="L37" s="14" t="str">
        <f>HYPERLINK("http://ebooks.abc-clio.com/?isbn=9781440844560")</f>
        <v>http://ebooks.abc-clio.com/?isbn=9781440844560</v>
      </c>
      <c r="M37"/>
    </row>
    <row r="38" spans="1:13" x14ac:dyDescent="0.3">
      <c r="A38" s="8">
        <v>37</v>
      </c>
      <c r="B38" s="9" t="s">
        <v>12</v>
      </c>
      <c r="C38" s="9" t="s">
        <v>71</v>
      </c>
      <c r="D38" s="10">
        <v>9781440841224</v>
      </c>
      <c r="E38" s="10">
        <v>9781440841217</v>
      </c>
      <c r="F38" s="11" t="s">
        <v>103</v>
      </c>
      <c r="G38" s="12">
        <v>1</v>
      </c>
      <c r="H38" s="8" t="s">
        <v>15</v>
      </c>
      <c r="I38" s="9" t="s">
        <v>104</v>
      </c>
      <c r="J38" s="9" t="s">
        <v>43</v>
      </c>
      <c r="K38" s="13">
        <v>2016</v>
      </c>
      <c r="L38" s="14" t="str">
        <f>HYPERLINK("http://ebooks.abc-clio.com/?isbn=9781440841224")</f>
        <v>http://ebooks.abc-clio.com/?isbn=9781440841224</v>
      </c>
      <c r="M38"/>
    </row>
    <row r="39" spans="1:13" x14ac:dyDescent="0.3">
      <c r="A39" s="8">
        <v>38</v>
      </c>
      <c r="B39" s="9" t="s">
        <v>12</v>
      </c>
      <c r="C39" s="9" t="s">
        <v>61</v>
      </c>
      <c r="D39" s="10">
        <v>9781440833908</v>
      </c>
      <c r="E39" s="10">
        <v>9781440833892</v>
      </c>
      <c r="F39" s="11" t="s">
        <v>105</v>
      </c>
      <c r="G39" s="12">
        <v>1</v>
      </c>
      <c r="H39" s="8" t="s">
        <v>48</v>
      </c>
      <c r="I39" s="9" t="s">
        <v>106</v>
      </c>
      <c r="J39" s="9" t="s">
        <v>39</v>
      </c>
      <c r="K39" s="13">
        <v>2016</v>
      </c>
      <c r="L39" s="14" t="str">
        <f>HYPERLINK("http://ebooks.abc-clio.com/?isbn=9781440833908")</f>
        <v>http://ebooks.abc-clio.com/?isbn=9781440833908</v>
      </c>
      <c r="M39"/>
    </row>
    <row r="40" spans="1:13" x14ac:dyDescent="0.3">
      <c r="A40" s="8">
        <v>39</v>
      </c>
      <c r="B40" s="9" t="s">
        <v>12</v>
      </c>
      <c r="C40" s="9" t="s">
        <v>29</v>
      </c>
      <c r="D40" s="10">
        <v>9781440839818</v>
      </c>
      <c r="E40" s="10">
        <v>9781440839801</v>
      </c>
      <c r="F40" s="11" t="s">
        <v>107</v>
      </c>
      <c r="G40" s="12">
        <v>1</v>
      </c>
      <c r="H40" s="8" t="s">
        <v>15</v>
      </c>
      <c r="I40" s="9" t="s">
        <v>108</v>
      </c>
      <c r="J40" s="9" t="s">
        <v>43</v>
      </c>
      <c r="K40" s="13">
        <v>2016</v>
      </c>
      <c r="L40" s="14" t="str">
        <f>HYPERLINK("http://ebooks.abc-clio.com/?isbn=9781440839818")</f>
        <v>http://ebooks.abc-clio.com/?isbn=9781440839818</v>
      </c>
      <c r="M40"/>
    </row>
    <row r="41" spans="1:13" ht="24" x14ac:dyDescent="0.3">
      <c r="A41" s="8">
        <v>40</v>
      </c>
      <c r="B41" s="9" t="s">
        <v>12</v>
      </c>
      <c r="C41" s="9" t="s">
        <v>29</v>
      </c>
      <c r="D41" s="10">
        <v>9781440848605</v>
      </c>
      <c r="E41" s="10">
        <v>9781440848599</v>
      </c>
      <c r="F41" s="11" t="s">
        <v>109</v>
      </c>
      <c r="G41" s="12">
        <v>1</v>
      </c>
      <c r="H41" s="8" t="s">
        <v>15</v>
      </c>
      <c r="I41" s="9" t="s">
        <v>110</v>
      </c>
      <c r="J41" s="9" t="s">
        <v>21</v>
      </c>
      <c r="K41" s="13">
        <v>2016</v>
      </c>
      <c r="L41" s="14" t="str">
        <f>HYPERLINK("http://ebooks.abc-clio.com/?isbn=9781440848605")</f>
        <v>http://ebooks.abc-clio.com/?isbn=9781440848605</v>
      </c>
      <c r="M41"/>
    </row>
    <row r="42" spans="1:13" x14ac:dyDescent="0.3">
      <c r="A42" s="8">
        <v>41</v>
      </c>
      <c r="B42" s="9" t="s">
        <v>12</v>
      </c>
      <c r="C42" s="9" t="s">
        <v>29</v>
      </c>
      <c r="D42" s="10">
        <v>9781440850066</v>
      </c>
      <c r="E42" s="10">
        <v>9781440850059</v>
      </c>
      <c r="F42" s="11" t="s">
        <v>111</v>
      </c>
      <c r="G42" s="12">
        <v>1</v>
      </c>
      <c r="H42" s="8" t="s">
        <v>15</v>
      </c>
      <c r="I42" s="9" t="s">
        <v>112</v>
      </c>
      <c r="J42" s="9" t="s">
        <v>21</v>
      </c>
      <c r="K42" s="13">
        <v>2016</v>
      </c>
      <c r="L42" s="14" t="str">
        <f>HYPERLINK("http://ebooks.abc-clio.com/?isbn=9781440850066")</f>
        <v>http://ebooks.abc-clio.com/?isbn=9781440850066</v>
      </c>
      <c r="M42"/>
    </row>
    <row r="43" spans="1:13" x14ac:dyDescent="0.3">
      <c r="A43" s="8">
        <v>42</v>
      </c>
      <c r="B43" s="9" t="s">
        <v>12</v>
      </c>
      <c r="C43" s="9" t="s">
        <v>40</v>
      </c>
      <c r="D43" s="10">
        <v>9781610697385</v>
      </c>
      <c r="E43" s="10">
        <v>9781610697378</v>
      </c>
      <c r="F43" s="11" t="s">
        <v>113</v>
      </c>
      <c r="G43" s="12">
        <v>1</v>
      </c>
      <c r="H43" s="8" t="s">
        <v>15</v>
      </c>
      <c r="I43" s="9" t="s">
        <v>114</v>
      </c>
      <c r="J43" s="9" t="s">
        <v>39</v>
      </c>
      <c r="K43" s="13">
        <v>2016</v>
      </c>
      <c r="L43" s="14" t="str">
        <f>HYPERLINK("http://ebooks.abc-clio.com/?isbn=9781610697385")</f>
        <v>http://ebooks.abc-clio.com/?isbn=9781610697385</v>
      </c>
      <c r="M43"/>
    </row>
    <row r="44" spans="1:13" ht="24" x14ac:dyDescent="0.3">
      <c r="A44" s="8">
        <v>43</v>
      </c>
      <c r="B44" s="9" t="s">
        <v>12</v>
      </c>
      <c r="C44" s="9" t="s">
        <v>115</v>
      </c>
      <c r="D44" s="10">
        <v>9781440833700</v>
      </c>
      <c r="E44" s="10">
        <v>9781440833694</v>
      </c>
      <c r="F44" s="11" t="s">
        <v>116</v>
      </c>
      <c r="G44" s="12">
        <v>1</v>
      </c>
      <c r="H44" s="8" t="s">
        <v>15</v>
      </c>
      <c r="I44" s="9" t="s">
        <v>117</v>
      </c>
      <c r="J44" s="9" t="s">
        <v>21</v>
      </c>
      <c r="K44" s="13">
        <v>2016</v>
      </c>
      <c r="L44" s="14" t="str">
        <f>HYPERLINK("http://ebooks.abc-clio.com/?isbn=9781440833700")</f>
        <v>http://ebooks.abc-clio.com/?isbn=9781440833700</v>
      </c>
      <c r="M44"/>
    </row>
    <row r="45" spans="1:13" x14ac:dyDescent="0.3">
      <c r="A45" s="8">
        <v>44</v>
      </c>
      <c r="B45" s="9" t="s">
        <v>12</v>
      </c>
      <c r="C45" s="9" t="s">
        <v>71</v>
      </c>
      <c r="D45" s="10">
        <v>9781440834677</v>
      </c>
      <c r="E45" s="10">
        <v>9781440834660</v>
      </c>
      <c r="F45" s="11" t="s">
        <v>118</v>
      </c>
      <c r="G45" s="12">
        <v>1</v>
      </c>
      <c r="H45" s="8" t="s">
        <v>48</v>
      </c>
      <c r="I45" s="9" t="s">
        <v>119</v>
      </c>
      <c r="J45" s="9" t="s">
        <v>39</v>
      </c>
      <c r="K45" s="13">
        <v>2016</v>
      </c>
      <c r="L45" s="14" t="str">
        <f>HYPERLINK("http://ebooks.abc-clio.com/?isbn=9781440834677")</f>
        <v>http://ebooks.abc-clio.com/?isbn=9781440834677</v>
      </c>
      <c r="M45"/>
    </row>
    <row r="46" spans="1:13" x14ac:dyDescent="0.3">
      <c r="A46" s="8">
        <v>45</v>
      </c>
      <c r="B46" s="9" t="s">
        <v>12</v>
      </c>
      <c r="C46" s="9" t="s">
        <v>22</v>
      </c>
      <c r="D46" s="10">
        <v>9781440803048</v>
      </c>
      <c r="E46" s="10">
        <v>9781440803031</v>
      </c>
      <c r="F46" s="11" t="s">
        <v>120</v>
      </c>
      <c r="G46" s="12">
        <v>1</v>
      </c>
      <c r="H46" s="8" t="s">
        <v>15</v>
      </c>
      <c r="I46" s="9" t="s">
        <v>121</v>
      </c>
      <c r="J46" s="9" t="s">
        <v>21</v>
      </c>
      <c r="K46" s="13">
        <v>2016</v>
      </c>
      <c r="L46" s="14" t="str">
        <f>HYPERLINK("http://ebooks.abc-clio.com/?isbn=9781440803048")</f>
        <v>http://ebooks.abc-clio.com/?isbn=9781440803048</v>
      </c>
      <c r="M46"/>
    </row>
    <row r="47" spans="1:13" ht="24" x14ac:dyDescent="0.3">
      <c r="A47" s="8">
        <v>46</v>
      </c>
      <c r="B47" s="9" t="s">
        <v>12</v>
      </c>
      <c r="C47" s="9" t="s">
        <v>61</v>
      </c>
      <c r="D47" s="10">
        <v>9781440844157</v>
      </c>
      <c r="E47" s="10">
        <v>9781440844140</v>
      </c>
      <c r="F47" s="11" t="s">
        <v>122</v>
      </c>
      <c r="G47" s="12">
        <v>1</v>
      </c>
      <c r="H47" s="8" t="s">
        <v>15</v>
      </c>
      <c r="I47" s="9" t="s">
        <v>123</v>
      </c>
      <c r="J47" s="9" t="s">
        <v>21</v>
      </c>
      <c r="K47" s="13">
        <v>2016</v>
      </c>
      <c r="L47" s="14" t="str">
        <f>HYPERLINK("http://ebooks.abc-clio.com/?isbn=9781440844157")</f>
        <v>http://ebooks.abc-clio.com/?isbn=9781440844157</v>
      </c>
      <c r="M47"/>
    </row>
    <row r="48" spans="1:13" x14ac:dyDescent="0.3">
      <c r="A48" s="8">
        <v>47</v>
      </c>
      <c r="B48" s="9" t="s">
        <v>12</v>
      </c>
      <c r="C48" s="9" t="s">
        <v>29</v>
      </c>
      <c r="D48" s="10">
        <v>9781440836572</v>
      </c>
      <c r="E48" s="10">
        <v>9781440836565</v>
      </c>
      <c r="F48" s="11" t="s">
        <v>124</v>
      </c>
      <c r="G48" s="12">
        <v>1</v>
      </c>
      <c r="H48" s="8" t="s">
        <v>15</v>
      </c>
      <c r="I48" s="9" t="s">
        <v>125</v>
      </c>
      <c r="J48" s="9" t="s">
        <v>39</v>
      </c>
      <c r="K48" s="13">
        <v>2016</v>
      </c>
      <c r="L48" s="14" t="str">
        <f>HYPERLINK("http://ebooks.abc-clio.com/?isbn=9781440836572")</f>
        <v>http://ebooks.abc-clio.com/?isbn=9781440836572</v>
      </c>
      <c r="M48"/>
    </row>
    <row r="49" spans="1:13" x14ac:dyDescent="0.3">
      <c r="A49" s="8">
        <v>48</v>
      </c>
      <c r="B49" s="9" t="s">
        <v>12</v>
      </c>
      <c r="C49" s="9" t="s">
        <v>22</v>
      </c>
      <c r="D49" s="10">
        <v>9781440838897</v>
      </c>
      <c r="E49" s="10">
        <v>9781440838880</v>
      </c>
      <c r="F49" s="11" t="s">
        <v>126</v>
      </c>
      <c r="G49" s="12">
        <v>1</v>
      </c>
      <c r="H49" s="8" t="s">
        <v>15</v>
      </c>
      <c r="I49" s="9" t="s">
        <v>100</v>
      </c>
      <c r="J49" s="9" t="s">
        <v>21</v>
      </c>
      <c r="K49" s="13">
        <v>2016</v>
      </c>
      <c r="L49" s="14" t="str">
        <f>HYPERLINK("http://ebooks.abc-clio.com/?isbn=9781440838897")</f>
        <v>http://ebooks.abc-clio.com/?isbn=9781440838897</v>
      </c>
      <c r="M49"/>
    </row>
    <row r="50" spans="1:13" x14ac:dyDescent="0.3">
      <c r="A50" s="8">
        <v>49</v>
      </c>
      <c r="B50" s="9" t="s">
        <v>12</v>
      </c>
      <c r="C50" s="9" t="s">
        <v>44</v>
      </c>
      <c r="D50" s="10">
        <v>9781440839979</v>
      </c>
      <c r="E50" s="10">
        <v>9781440839962</v>
      </c>
      <c r="F50" s="11" t="s">
        <v>127</v>
      </c>
      <c r="G50" s="12">
        <v>1</v>
      </c>
      <c r="H50" s="8" t="s">
        <v>15</v>
      </c>
      <c r="I50" s="9" t="s">
        <v>128</v>
      </c>
      <c r="J50" s="9" t="s">
        <v>39</v>
      </c>
      <c r="K50" s="13">
        <v>2016</v>
      </c>
      <c r="L50" s="14" t="str">
        <f>HYPERLINK("http://ebooks.abc-clio.com/?isbn=9781440839979")</f>
        <v>http://ebooks.abc-clio.com/?isbn=9781440839979</v>
      </c>
      <c r="M50"/>
    </row>
    <row r="51" spans="1:13" ht="24" x14ac:dyDescent="0.3">
      <c r="A51" s="8">
        <v>50</v>
      </c>
      <c r="B51" s="9" t="s">
        <v>12</v>
      </c>
      <c r="C51" s="9" t="s">
        <v>44</v>
      </c>
      <c r="D51" s="10">
        <v>9781440832802</v>
      </c>
      <c r="E51" s="10">
        <v>9781440832796</v>
      </c>
      <c r="F51" s="11" t="s">
        <v>129</v>
      </c>
      <c r="G51" s="12">
        <v>1</v>
      </c>
      <c r="H51" s="8" t="s">
        <v>15</v>
      </c>
      <c r="I51" s="9" t="s">
        <v>130</v>
      </c>
      <c r="J51" s="9" t="s">
        <v>21</v>
      </c>
      <c r="K51" s="13">
        <v>2016</v>
      </c>
      <c r="L51" s="14" t="str">
        <f>HYPERLINK("http://ebooks.abc-clio.com/?isbn=9781440832802")</f>
        <v>http://ebooks.abc-clio.com/?isbn=9781440832802</v>
      </c>
      <c r="M51"/>
    </row>
    <row r="52" spans="1:13" x14ac:dyDescent="0.3">
      <c r="A52" s="8">
        <v>51</v>
      </c>
      <c r="B52" s="9" t="s">
        <v>12</v>
      </c>
      <c r="C52" s="9" t="s">
        <v>71</v>
      </c>
      <c r="D52" s="10">
        <v>9781440832420</v>
      </c>
      <c r="E52" s="10">
        <v>9781440832413</v>
      </c>
      <c r="F52" s="11" t="s">
        <v>131</v>
      </c>
      <c r="G52" s="12">
        <v>1</v>
      </c>
      <c r="H52" s="8" t="s">
        <v>15</v>
      </c>
      <c r="I52" s="9" t="s">
        <v>132</v>
      </c>
      <c r="J52" s="9" t="s">
        <v>21</v>
      </c>
      <c r="K52" s="13">
        <v>2016</v>
      </c>
      <c r="L52" s="14" t="str">
        <f>HYPERLINK("http://ebooks.abc-clio.com/?isbn=9781440832420")</f>
        <v>http://ebooks.abc-clio.com/?isbn=9781440832420</v>
      </c>
      <c r="M52"/>
    </row>
    <row r="53" spans="1:13" x14ac:dyDescent="0.3">
      <c r="A53" s="8">
        <v>52</v>
      </c>
      <c r="B53" s="9" t="s">
        <v>12</v>
      </c>
      <c r="C53" s="9" t="s">
        <v>40</v>
      </c>
      <c r="D53" s="10">
        <v>9781440838613</v>
      </c>
      <c r="E53" s="10">
        <v>9781440838606</v>
      </c>
      <c r="F53" s="11" t="s">
        <v>133</v>
      </c>
      <c r="G53" s="12">
        <v>1</v>
      </c>
      <c r="H53" s="8" t="s">
        <v>48</v>
      </c>
      <c r="I53" s="9" t="s">
        <v>134</v>
      </c>
      <c r="J53" s="9" t="s">
        <v>39</v>
      </c>
      <c r="K53" s="13">
        <v>2016</v>
      </c>
      <c r="L53" s="14" t="str">
        <f>HYPERLINK("http://ebooks.abc-clio.com/?isbn=9781440838613")</f>
        <v>http://ebooks.abc-clio.com/?isbn=9781440838613</v>
      </c>
      <c r="M53"/>
    </row>
    <row r="54" spans="1:13" x14ac:dyDescent="0.3">
      <c r="A54" s="8">
        <v>53</v>
      </c>
      <c r="B54" s="9" t="s">
        <v>12</v>
      </c>
      <c r="C54" s="9" t="s">
        <v>18</v>
      </c>
      <c r="D54" s="10">
        <v>9781440832444</v>
      </c>
      <c r="E54" s="10">
        <v>9781440832437</v>
      </c>
      <c r="F54" s="11" t="s">
        <v>135</v>
      </c>
      <c r="G54" s="12">
        <v>1</v>
      </c>
      <c r="H54" s="8" t="s">
        <v>15</v>
      </c>
      <c r="I54" s="9" t="s">
        <v>136</v>
      </c>
      <c r="J54" s="9" t="s">
        <v>21</v>
      </c>
      <c r="K54" s="13">
        <v>2016</v>
      </c>
      <c r="L54" s="14" t="str">
        <f>HYPERLINK("http://ebooks.abc-clio.com/?isbn=9781440832444")</f>
        <v>http://ebooks.abc-clio.com/?isbn=9781440832444</v>
      </c>
      <c r="M54"/>
    </row>
    <row r="55" spans="1:13" x14ac:dyDescent="0.3">
      <c r="A55" s="8">
        <v>54</v>
      </c>
      <c r="B55" s="9" t="s">
        <v>12</v>
      </c>
      <c r="C55" s="9" t="s">
        <v>61</v>
      </c>
      <c r="D55" s="10">
        <v>9781440844843</v>
      </c>
      <c r="E55" s="10">
        <v>9781440844836</v>
      </c>
      <c r="F55" s="11" t="s">
        <v>137</v>
      </c>
      <c r="G55" s="12">
        <v>1</v>
      </c>
      <c r="H55" s="8" t="s">
        <v>15</v>
      </c>
      <c r="I55" s="9" t="s">
        <v>138</v>
      </c>
      <c r="J55" s="9" t="s">
        <v>21</v>
      </c>
      <c r="K55" s="13">
        <v>2016</v>
      </c>
      <c r="L55" s="14" t="str">
        <f>HYPERLINK("http://ebooks.abc-clio.com/?isbn=9781440844843")</f>
        <v>http://ebooks.abc-clio.com/?isbn=9781440844843</v>
      </c>
      <c r="M55"/>
    </row>
    <row r="56" spans="1:13" x14ac:dyDescent="0.3">
      <c r="A56" s="8">
        <v>55</v>
      </c>
      <c r="B56" s="9" t="s">
        <v>12</v>
      </c>
      <c r="C56" s="9" t="s">
        <v>13</v>
      </c>
      <c r="D56" s="10">
        <v>9781440839597</v>
      </c>
      <c r="E56" s="10">
        <v>9781440839580</v>
      </c>
      <c r="F56" s="11" t="s">
        <v>139</v>
      </c>
      <c r="G56" s="12">
        <v>1</v>
      </c>
      <c r="H56" s="8" t="s">
        <v>15</v>
      </c>
      <c r="I56" s="9" t="s">
        <v>140</v>
      </c>
      <c r="J56" s="9" t="s">
        <v>17</v>
      </c>
      <c r="K56" s="13">
        <v>2016</v>
      </c>
      <c r="L56" s="14" t="str">
        <f>HYPERLINK("http://ebooks.abc-clio.com/?isbn=9781440839597")</f>
        <v>http://ebooks.abc-clio.com/?isbn=9781440839597</v>
      </c>
      <c r="M56"/>
    </row>
    <row r="57" spans="1:13" ht="24" x14ac:dyDescent="0.3">
      <c r="A57" s="8">
        <v>56</v>
      </c>
      <c r="B57" s="9" t="s">
        <v>12</v>
      </c>
      <c r="C57" s="9" t="s">
        <v>29</v>
      </c>
      <c r="D57" s="10">
        <v>9781440832741</v>
      </c>
      <c r="E57" s="10">
        <v>9781440832734</v>
      </c>
      <c r="F57" s="11" t="s">
        <v>141</v>
      </c>
      <c r="G57" s="12">
        <v>1</v>
      </c>
      <c r="H57" s="8" t="s">
        <v>15</v>
      </c>
      <c r="I57" s="9" t="s">
        <v>142</v>
      </c>
      <c r="J57" s="9" t="s">
        <v>21</v>
      </c>
      <c r="K57" s="13">
        <v>2016</v>
      </c>
      <c r="L57" s="14" t="str">
        <f>HYPERLINK("http://ebooks.abc-clio.com/?isbn=9781440832741")</f>
        <v>http://ebooks.abc-clio.com/?isbn=9781440832741</v>
      </c>
      <c r="M57"/>
    </row>
    <row r="58" spans="1:13" x14ac:dyDescent="0.3">
      <c r="A58" s="8">
        <v>57</v>
      </c>
      <c r="B58" s="9" t="s">
        <v>12</v>
      </c>
      <c r="C58" s="9" t="s">
        <v>143</v>
      </c>
      <c r="D58" s="10">
        <v>9781440838972</v>
      </c>
      <c r="E58" s="10">
        <v>9781440838965</v>
      </c>
      <c r="F58" s="11" t="s">
        <v>144</v>
      </c>
      <c r="G58" s="12">
        <v>1</v>
      </c>
      <c r="H58" s="8" t="s">
        <v>15</v>
      </c>
      <c r="I58" s="9" t="s">
        <v>145</v>
      </c>
      <c r="J58" s="9" t="s">
        <v>39</v>
      </c>
      <c r="K58" s="13">
        <v>2016</v>
      </c>
      <c r="L58" s="14" t="str">
        <f>HYPERLINK("http://ebooks.abc-clio.com/?isbn=9781440838972")</f>
        <v>http://ebooks.abc-clio.com/?isbn=9781440838972</v>
      </c>
      <c r="M58"/>
    </row>
    <row r="59" spans="1:13" x14ac:dyDescent="0.3">
      <c r="A59" s="8">
        <v>58</v>
      </c>
      <c r="B59" s="9" t="s">
        <v>12</v>
      </c>
      <c r="C59" s="9" t="s">
        <v>22</v>
      </c>
      <c r="D59" s="10">
        <v>9781440842337</v>
      </c>
      <c r="E59" s="10">
        <v>9781440842320</v>
      </c>
      <c r="F59" s="11" t="s">
        <v>146</v>
      </c>
      <c r="G59" s="12">
        <v>1</v>
      </c>
      <c r="H59" s="8" t="s">
        <v>15</v>
      </c>
      <c r="I59" s="9" t="s">
        <v>147</v>
      </c>
      <c r="J59" s="9" t="s">
        <v>21</v>
      </c>
      <c r="K59" s="13">
        <v>2016</v>
      </c>
      <c r="L59" s="14" t="str">
        <f>HYPERLINK("http://ebooks.abc-clio.com/?isbn=9781440842337")</f>
        <v>http://ebooks.abc-clio.com/?isbn=9781440842337</v>
      </c>
      <c r="M59"/>
    </row>
    <row r="60" spans="1:13" x14ac:dyDescent="0.3">
      <c r="A60" s="8">
        <v>59</v>
      </c>
      <c r="B60" s="9" t="s">
        <v>12</v>
      </c>
      <c r="C60" s="9" t="s">
        <v>18</v>
      </c>
      <c r="D60" s="10">
        <v>9781440833458</v>
      </c>
      <c r="E60" s="10">
        <v>9781440833441</v>
      </c>
      <c r="F60" s="11" t="s">
        <v>148</v>
      </c>
      <c r="G60" s="12">
        <v>1</v>
      </c>
      <c r="H60" s="8" t="s">
        <v>15</v>
      </c>
      <c r="I60" s="9" t="s">
        <v>149</v>
      </c>
      <c r="J60" s="9" t="s">
        <v>21</v>
      </c>
      <c r="K60" s="13">
        <v>2016</v>
      </c>
      <c r="L60" s="14" t="str">
        <f>HYPERLINK("http://ebooks.abc-clio.com/?isbn=9781440833458")</f>
        <v>http://ebooks.abc-clio.com/?isbn=9781440833458</v>
      </c>
      <c r="M60"/>
    </row>
    <row r="61" spans="1:13" x14ac:dyDescent="0.3">
      <c r="A61" s="8">
        <v>60</v>
      </c>
      <c r="B61" s="9" t="s">
        <v>12</v>
      </c>
      <c r="C61" s="9" t="s">
        <v>22</v>
      </c>
      <c r="D61" s="10">
        <v>9781440837036</v>
      </c>
      <c r="E61" s="10">
        <v>9781440837029</v>
      </c>
      <c r="F61" s="11" t="s">
        <v>150</v>
      </c>
      <c r="G61" s="12">
        <v>1</v>
      </c>
      <c r="H61" s="8" t="s">
        <v>15</v>
      </c>
      <c r="I61" s="9" t="s">
        <v>151</v>
      </c>
      <c r="J61" s="9" t="s">
        <v>21</v>
      </c>
      <c r="K61" s="13">
        <v>2016</v>
      </c>
      <c r="L61" s="14" t="str">
        <f>HYPERLINK("http://ebooks.abc-clio.com/?isbn=9781440837036")</f>
        <v>http://ebooks.abc-clio.com/?isbn=9781440837036</v>
      </c>
      <c r="M61"/>
    </row>
    <row r="62" spans="1:13" ht="24" x14ac:dyDescent="0.3">
      <c r="A62" s="8">
        <v>61</v>
      </c>
      <c r="B62" s="9" t="s">
        <v>12</v>
      </c>
      <c r="C62" s="9" t="s">
        <v>61</v>
      </c>
      <c r="D62" s="10">
        <v>9781440844133</v>
      </c>
      <c r="E62" s="10">
        <v>9781440844126</v>
      </c>
      <c r="F62" s="11" t="s">
        <v>152</v>
      </c>
      <c r="G62" s="12">
        <v>1</v>
      </c>
      <c r="H62" s="8" t="s">
        <v>15</v>
      </c>
      <c r="I62" s="9" t="s">
        <v>153</v>
      </c>
      <c r="J62" s="9" t="s">
        <v>21</v>
      </c>
      <c r="K62" s="13">
        <v>2016</v>
      </c>
      <c r="L62" s="14" t="str">
        <f>HYPERLINK("http://ebooks.abc-clio.com/?isbn=9781440844133")</f>
        <v>http://ebooks.abc-clio.com/?isbn=9781440844133</v>
      </c>
      <c r="M62"/>
    </row>
    <row r="63" spans="1:13" ht="24" x14ac:dyDescent="0.3">
      <c r="A63" s="8">
        <v>62</v>
      </c>
      <c r="B63" s="9" t="s">
        <v>12</v>
      </c>
      <c r="C63" s="9" t="s">
        <v>29</v>
      </c>
      <c r="D63" s="10">
        <v>9781440834998</v>
      </c>
      <c r="E63" s="10">
        <v>9781440834981</v>
      </c>
      <c r="F63" s="11" t="s">
        <v>154</v>
      </c>
      <c r="G63" s="12">
        <v>1</v>
      </c>
      <c r="H63" s="8" t="s">
        <v>15</v>
      </c>
      <c r="I63" s="9" t="s">
        <v>155</v>
      </c>
      <c r="J63" s="9" t="s">
        <v>21</v>
      </c>
      <c r="K63" s="13">
        <v>2016</v>
      </c>
      <c r="L63" s="14" t="str">
        <f>HYPERLINK("http://ebooks.abc-clio.com/?isbn=9781440834998")</f>
        <v>http://ebooks.abc-clio.com/?isbn=9781440834998</v>
      </c>
      <c r="M63"/>
    </row>
    <row r="64" spans="1:13" x14ac:dyDescent="0.3">
      <c r="A64" s="8">
        <v>63</v>
      </c>
      <c r="B64" s="9" t="s">
        <v>12</v>
      </c>
      <c r="C64" s="9" t="s">
        <v>61</v>
      </c>
      <c r="D64" s="10">
        <v>9781440840173</v>
      </c>
      <c r="E64" s="10">
        <v>9781440840166</v>
      </c>
      <c r="F64" s="11" t="s">
        <v>156</v>
      </c>
      <c r="G64" s="12">
        <v>1</v>
      </c>
      <c r="H64" s="8" t="s">
        <v>15</v>
      </c>
      <c r="I64" s="9" t="s">
        <v>157</v>
      </c>
      <c r="J64" s="9" t="s">
        <v>21</v>
      </c>
      <c r="K64" s="13">
        <v>2016</v>
      </c>
      <c r="L64" s="14" t="str">
        <f>HYPERLINK("http://ebooks.abc-clio.com/?isbn=9781440840173")</f>
        <v>http://ebooks.abc-clio.com/?isbn=9781440840173</v>
      </c>
      <c r="M64"/>
    </row>
    <row r="65" spans="1:13" x14ac:dyDescent="0.3">
      <c r="A65" s="8">
        <v>64</v>
      </c>
      <c r="B65" s="9" t="s">
        <v>12</v>
      </c>
      <c r="C65" s="9" t="s">
        <v>29</v>
      </c>
      <c r="D65" s="10">
        <v>9781440832727</v>
      </c>
      <c r="E65" s="10">
        <v>9781440832710</v>
      </c>
      <c r="F65" s="11" t="s">
        <v>158</v>
      </c>
      <c r="G65" s="12">
        <v>1</v>
      </c>
      <c r="H65" s="8" t="s">
        <v>15</v>
      </c>
      <c r="I65" s="9" t="s">
        <v>100</v>
      </c>
      <c r="J65" s="9" t="s">
        <v>21</v>
      </c>
      <c r="K65" s="13">
        <v>2016</v>
      </c>
      <c r="L65" s="14" t="str">
        <f>HYPERLINK("http://ebooks.abc-clio.com/?isbn=9781440832727")</f>
        <v>http://ebooks.abc-clio.com/?isbn=9781440832727</v>
      </c>
      <c r="M65"/>
    </row>
    <row r="66" spans="1:13" x14ac:dyDescent="0.3">
      <c r="A66" s="8">
        <v>65</v>
      </c>
      <c r="B66" s="9" t="s">
        <v>12</v>
      </c>
      <c r="C66" s="9" t="s">
        <v>98</v>
      </c>
      <c r="D66" s="10">
        <v>9781440842191</v>
      </c>
      <c r="E66" s="10">
        <v>9781440842184</v>
      </c>
      <c r="F66" s="11" t="s">
        <v>159</v>
      </c>
      <c r="G66" s="12">
        <v>1</v>
      </c>
      <c r="H66" s="8" t="s">
        <v>15</v>
      </c>
      <c r="I66" s="9" t="s">
        <v>160</v>
      </c>
      <c r="J66" s="9" t="s">
        <v>21</v>
      </c>
      <c r="K66" s="13">
        <v>2016</v>
      </c>
      <c r="L66" s="14" t="str">
        <f>HYPERLINK("http://ebooks.abc-clio.com/?isbn=9781440842191")</f>
        <v>http://ebooks.abc-clio.com/?isbn=9781440842191</v>
      </c>
      <c r="M66"/>
    </row>
    <row r="67" spans="1:13" x14ac:dyDescent="0.3">
      <c r="A67" s="8">
        <v>66</v>
      </c>
      <c r="B67" s="9" t="s">
        <v>12</v>
      </c>
      <c r="C67" s="9" t="s">
        <v>29</v>
      </c>
      <c r="D67" s="10">
        <v>9781440831935</v>
      </c>
      <c r="E67" s="10">
        <v>9781440831928</v>
      </c>
      <c r="F67" s="11" t="s">
        <v>161</v>
      </c>
      <c r="G67" s="12">
        <v>1</v>
      </c>
      <c r="H67" s="8" t="s">
        <v>15</v>
      </c>
      <c r="I67" s="9" t="s">
        <v>162</v>
      </c>
      <c r="J67" s="9" t="s">
        <v>21</v>
      </c>
      <c r="K67" s="13">
        <v>2016</v>
      </c>
      <c r="L67" s="14" t="str">
        <f>HYPERLINK("http://ebooks.abc-clio.com/?isbn=9781440831935")</f>
        <v>http://ebooks.abc-clio.com/?isbn=9781440831935</v>
      </c>
      <c r="M67"/>
    </row>
    <row r="68" spans="1:13" x14ac:dyDescent="0.3">
      <c r="A68" s="8">
        <v>67</v>
      </c>
      <c r="B68" s="9" t="s">
        <v>12</v>
      </c>
      <c r="C68" s="9" t="s">
        <v>68</v>
      </c>
      <c r="D68" s="10">
        <v>9781440833069</v>
      </c>
      <c r="E68" s="10">
        <v>9781440833052</v>
      </c>
      <c r="F68" s="11" t="s">
        <v>163</v>
      </c>
      <c r="G68" s="12">
        <v>1</v>
      </c>
      <c r="H68" s="8" t="s">
        <v>164</v>
      </c>
      <c r="I68" s="9" t="s">
        <v>165</v>
      </c>
      <c r="J68" s="9" t="s">
        <v>21</v>
      </c>
      <c r="K68" s="13">
        <v>2016</v>
      </c>
      <c r="L68" s="14" t="str">
        <f>HYPERLINK("http://ebooks.abc-clio.com/?isbn=9781440833069")</f>
        <v>http://ebooks.abc-clio.com/?isbn=9781440833069</v>
      </c>
      <c r="M68"/>
    </row>
    <row r="69" spans="1:13" x14ac:dyDescent="0.3">
      <c r="A69" s="8">
        <v>68</v>
      </c>
      <c r="B69" s="9" t="s">
        <v>12</v>
      </c>
      <c r="C69" s="9" t="s">
        <v>61</v>
      </c>
      <c r="D69" s="10">
        <v>9781440843082</v>
      </c>
      <c r="E69" s="10">
        <v>9781440843075</v>
      </c>
      <c r="F69" s="11" t="s">
        <v>166</v>
      </c>
      <c r="G69" s="12">
        <v>1</v>
      </c>
      <c r="H69" s="8" t="s">
        <v>15</v>
      </c>
      <c r="I69" s="9" t="s">
        <v>167</v>
      </c>
      <c r="J69" s="9" t="s">
        <v>21</v>
      </c>
      <c r="K69" s="13">
        <v>2016</v>
      </c>
      <c r="L69" s="14" t="str">
        <f>HYPERLINK("http://ebooks.abc-clio.com/?isbn=9781440843082")</f>
        <v>http://ebooks.abc-clio.com/?isbn=9781440843082</v>
      </c>
      <c r="M69"/>
    </row>
    <row r="70" spans="1:13" x14ac:dyDescent="0.3">
      <c r="A70" s="8">
        <v>69</v>
      </c>
      <c r="B70" s="9" t="s">
        <v>12</v>
      </c>
      <c r="C70" s="9" t="s">
        <v>32</v>
      </c>
      <c r="D70" s="10">
        <v>9781440839795</v>
      </c>
      <c r="E70" s="10">
        <v>9781440839788</v>
      </c>
      <c r="F70" s="11" t="s">
        <v>168</v>
      </c>
      <c r="G70" s="12">
        <v>1</v>
      </c>
      <c r="H70" s="8" t="s">
        <v>15</v>
      </c>
      <c r="I70" s="9" t="s">
        <v>108</v>
      </c>
      <c r="J70" s="9" t="s">
        <v>43</v>
      </c>
      <c r="K70" s="13">
        <v>2016</v>
      </c>
      <c r="L70" s="14" t="str">
        <f>HYPERLINK("http://ebooks.abc-clio.com/?isbn=9781440839795")</f>
        <v>http://ebooks.abc-clio.com/?isbn=9781440839795</v>
      </c>
      <c r="M70"/>
    </row>
    <row r="71" spans="1:13" x14ac:dyDescent="0.3">
      <c r="A71" s="8">
        <v>70</v>
      </c>
      <c r="B71" s="9" t="s">
        <v>12</v>
      </c>
      <c r="C71" s="9" t="s">
        <v>169</v>
      </c>
      <c r="D71" s="10">
        <v>9781440835223</v>
      </c>
      <c r="E71" s="10">
        <v>9781440835216</v>
      </c>
      <c r="F71" s="11" t="s">
        <v>170</v>
      </c>
      <c r="G71" s="12">
        <v>1</v>
      </c>
      <c r="H71" s="8" t="s">
        <v>15</v>
      </c>
      <c r="I71" s="9" t="s">
        <v>171</v>
      </c>
      <c r="J71" s="9" t="s">
        <v>21</v>
      </c>
      <c r="K71" s="13">
        <v>2016</v>
      </c>
      <c r="L71" s="14" t="str">
        <f>HYPERLINK("http://ebooks.abc-clio.com/?isbn=9781440835223")</f>
        <v>http://ebooks.abc-clio.com/?isbn=9781440835223</v>
      </c>
      <c r="M71"/>
    </row>
    <row r="72" spans="1:13" ht="24" x14ac:dyDescent="0.3">
      <c r="A72" s="8">
        <v>71</v>
      </c>
      <c r="B72" s="9" t="s">
        <v>12</v>
      </c>
      <c r="C72" s="9" t="s">
        <v>29</v>
      </c>
      <c r="D72" s="10">
        <v>9781440833793</v>
      </c>
      <c r="E72" s="10">
        <v>9781440833786</v>
      </c>
      <c r="F72" s="11" t="s">
        <v>172</v>
      </c>
      <c r="G72" s="12">
        <v>1</v>
      </c>
      <c r="H72" s="8" t="s">
        <v>15</v>
      </c>
      <c r="I72" s="9" t="s">
        <v>173</v>
      </c>
      <c r="J72" s="9" t="s">
        <v>21</v>
      </c>
      <c r="K72" s="13">
        <v>2016</v>
      </c>
      <c r="L72" s="14" t="str">
        <f>HYPERLINK("http://ebooks.abc-clio.com/?isbn=9781440833793")</f>
        <v>http://ebooks.abc-clio.com/?isbn=9781440833793</v>
      </c>
      <c r="M72"/>
    </row>
    <row r="73" spans="1:13" ht="24" x14ac:dyDescent="0.3">
      <c r="A73" s="8">
        <v>72</v>
      </c>
      <c r="B73" s="9" t="s">
        <v>12</v>
      </c>
      <c r="C73" s="9" t="s">
        <v>22</v>
      </c>
      <c r="D73" s="10">
        <v>9781440837555</v>
      </c>
      <c r="E73" s="10">
        <v>9781440837548</v>
      </c>
      <c r="F73" s="11" t="s">
        <v>174</v>
      </c>
      <c r="G73" s="12">
        <v>1</v>
      </c>
      <c r="H73" s="8" t="s">
        <v>15</v>
      </c>
      <c r="I73" s="9" t="s">
        <v>175</v>
      </c>
      <c r="J73" s="9" t="s">
        <v>21</v>
      </c>
      <c r="K73" s="13">
        <v>2016</v>
      </c>
      <c r="L73" s="14" t="str">
        <f>HYPERLINK("http://ebooks.abc-clio.com/?isbn=9781440837555")</f>
        <v>http://ebooks.abc-clio.com/?isbn=9781440837555</v>
      </c>
      <c r="M73"/>
    </row>
    <row r="74" spans="1:13" ht="24" x14ac:dyDescent="0.3">
      <c r="A74" s="8">
        <v>73</v>
      </c>
      <c r="B74" s="9" t="s">
        <v>12</v>
      </c>
      <c r="C74" s="9" t="s">
        <v>18</v>
      </c>
      <c r="D74" s="10">
        <v>9781440801242</v>
      </c>
      <c r="E74" s="10">
        <v>9781440801235</v>
      </c>
      <c r="F74" s="11" t="s">
        <v>176</v>
      </c>
      <c r="G74" s="12">
        <v>2</v>
      </c>
      <c r="H74" s="8" t="s">
        <v>15</v>
      </c>
      <c r="I74" s="9" t="s">
        <v>177</v>
      </c>
      <c r="J74" s="9" t="s">
        <v>21</v>
      </c>
      <c r="K74" s="13">
        <v>2016</v>
      </c>
      <c r="L74" s="14" t="str">
        <f>HYPERLINK("http://ebooks.abc-clio.com/?isbn=9781440801242")</f>
        <v>http://ebooks.abc-clio.com/?isbn=9781440801242</v>
      </c>
      <c r="M74"/>
    </row>
    <row r="75" spans="1:13" x14ac:dyDescent="0.3">
      <c r="A75" s="8">
        <v>74</v>
      </c>
      <c r="B75" s="9" t="s">
        <v>12</v>
      </c>
      <c r="C75" s="9" t="s">
        <v>22</v>
      </c>
      <c r="D75" s="10">
        <v>9781440830730</v>
      </c>
      <c r="E75" s="10">
        <v>9781440830723</v>
      </c>
      <c r="F75" s="11" t="s">
        <v>178</v>
      </c>
      <c r="G75" s="12">
        <v>1</v>
      </c>
      <c r="H75" s="8" t="s">
        <v>15</v>
      </c>
      <c r="I75" s="9" t="s">
        <v>179</v>
      </c>
      <c r="J75" s="9" t="s">
        <v>21</v>
      </c>
      <c r="K75" s="13">
        <v>2016</v>
      </c>
      <c r="L75" s="14" t="str">
        <f>HYPERLINK("http://ebooks.abc-clio.com/?isbn=9781440830730")</f>
        <v>http://ebooks.abc-clio.com/?isbn=9781440830730</v>
      </c>
      <c r="M75"/>
    </row>
    <row r="76" spans="1:13" x14ac:dyDescent="0.3">
      <c r="A76" s="8">
        <v>75</v>
      </c>
      <c r="B76" s="9" t="s">
        <v>12</v>
      </c>
      <c r="C76" s="9" t="s">
        <v>71</v>
      </c>
      <c r="D76" s="10">
        <v>9781610698467</v>
      </c>
      <c r="E76" s="10">
        <v>9781610698450</v>
      </c>
      <c r="F76" s="11" t="s">
        <v>180</v>
      </c>
      <c r="G76" s="12">
        <v>1</v>
      </c>
      <c r="H76" s="8" t="s">
        <v>15</v>
      </c>
      <c r="I76" s="9" t="s">
        <v>181</v>
      </c>
      <c r="J76" s="9" t="s">
        <v>43</v>
      </c>
      <c r="K76" s="13">
        <v>2016</v>
      </c>
      <c r="L76" s="14" t="str">
        <f>HYPERLINK("http://ebooks.abc-clio.com/?isbn=9781610698467")</f>
        <v>http://ebooks.abc-clio.com/?isbn=9781610698467</v>
      </c>
      <c r="M76"/>
    </row>
    <row r="77" spans="1:13" x14ac:dyDescent="0.3">
      <c r="A77" s="8">
        <v>76</v>
      </c>
      <c r="B77" s="9" t="s">
        <v>12</v>
      </c>
      <c r="C77" s="9" t="s">
        <v>29</v>
      </c>
      <c r="D77" s="10">
        <v>9781440831355</v>
      </c>
      <c r="E77" s="10">
        <v>9781440831348</v>
      </c>
      <c r="F77" s="11" t="s">
        <v>182</v>
      </c>
      <c r="G77" s="12">
        <v>1</v>
      </c>
      <c r="H77" s="8" t="s">
        <v>15</v>
      </c>
      <c r="I77" s="9" t="s">
        <v>183</v>
      </c>
      <c r="J77" s="9" t="s">
        <v>21</v>
      </c>
      <c r="K77" s="13">
        <v>2016</v>
      </c>
      <c r="L77" s="14" t="str">
        <f>HYPERLINK("http://ebooks.abc-clio.com/?isbn=9781440831355")</f>
        <v>http://ebooks.abc-clio.com/?isbn=9781440831355</v>
      </c>
      <c r="M77"/>
    </row>
    <row r="78" spans="1:13" ht="24" x14ac:dyDescent="0.3">
      <c r="A78" s="8">
        <v>77</v>
      </c>
      <c r="B78" s="9" t="s">
        <v>12</v>
      </c>
      <c r="C78" s="9" t="s">
        <v>71</v>
      </c>
      <c r="D78" s="10">
        <v>9781610698832</v>
      </c>
      <c r="E78" s="10">
        <v>9781610698825</v>
      </c>
      <c r="F78" s="11" t="s">
        <v>184</v>
      </c>
      <c r="G78" s="12">
        <v>1</v>
      </c>
      <c r="H78" s="8" t="s">
        <v>15</v>
      </c>
      <c r="I78" s="9" t="s">
        <v>185</v>
      </c>
      <c r="J78" s="9" t="s">
        <v>43</v>
      </c>
      <c r="K78" s="13">
        <v>2015</v>
      </c>
      <c r="L78" s="14" t="str">
        <f>HYPERLINK("http://ebooks.abc-clio.com/?isbn=9781610698832")</f>
        <v>http://ebooks.abc-clio.com/?isbn=9781610698832</v>
      </c>
      <c r="M78"/>
    </row>
    <row r="79" spans="1:13" x14ac:dyDescent="0.3">
      <c r="A79" s="8">
        <v>78</v>
      </c>
      <c r="B79" s="9" t="s">
        <v>12</v>
      </c>
      <c r="C79" s="9" t="s">
        <v>115</v>
      </c>
      <c r="D79" s="10">
        <v>9781440833182</v>
      </c>
      <c r="E79" s="10">
        <v>9781440833175</v>
      </c>
      <c r="F79" s="11" t="s">
        <v>186</v>
      </c>
      <c r="G79" s="12">
        <v>1</v>
      </c>
      <c r="H79" s="8" t="s">
        <v>15</v>
      </c>
      <c r="I79" s="9" t="s">
        <v>187</v>
      </c>
      <c r="J79" s="9" t="s">
        <v>21</v>
      </c>
      <c r="K79" s="13">
        <v>2015</v>
      </c>
      <c r="L79" s="14" t="str">
        <f>HYPERLINK("http://ebooks.abc-clio.com/?isbn=9781440833182")</f>
        <v>http://ebooks.abc-clio.com/?isbn=9781440833182</v>
      </c>
      <c r="M79"/>
    </row>
    <row r="80" spans="1:13" ht="24" x14ac:dyDescent="0.3">
      <c r="A80" s="8">
        <v>79</v>
      </c>
      <c r="B80" s="9" t="s">
        <v>12</v>
      </c>
      <c r="C80" s="9" t="s">
        <v>22</v>
      </c>
      <c r="D80" s="10">
        <v>9781440833397</v>
      </c>
      <c r="E80" s="10">
        <v>9781440833380</v>
      </c>
      <c r="F80" s="11" t="s">
        <v>188</v>
      </c>
      <c r="G80" s="12">
        <v>1</v>
      </c>
      <c r="H80" s="8" t="s">
        <v>15</v>
      </c>
      <c r="I80" s="9" t="s">
        <v>189</v>
      </c>
      <c r="J80" s="9" t="s">
        <v>21</v>
      </c>
      <c r="K80" s="13">
        <v>2015</v>
      </c>
      <c r="L80" s="14" t="str">
        <f>HYPERLINK("http://ebooks.abc-clio.com/?isbn=9781440833397")</f>
        <v>http://ebooks.abc-clio.com/?isbn=9781440833397</v>
      </c>
      <c r="M80"/>
    </row>
    <row r="81" spans="1:13" ht="24" x14ac:dyDescent="0.3">
      <c r="A81" s="8">
        <v>80</v>
      </c>
      <c r="B81" s="9" t="s">
        <v>12</v>
      </c>
      <c r="C81" s="9" t="s">
        <v>32</v>
      </c>
      <c r="D81" s="10">
        <v>9781440840678</v>
      </c>
      <c r="E81" s="10">
        <v>9781440840661</v>
      </c>
      <c r="F81" s="11" t="s">
        <v>190</v>
      </c>
      <c r="G81" s="12">
        <v>1</v>
      </c>
      <c r="H81" s="8" t="s">
        <v>15</v>
      </c>
      <c r="I81" s="9" t="s">
        <v>191</v>
      </c>
      <c r="J81" s="9" t="s">
        <v>21</v>
      </c>
      <c r="K81" s="13">
        <v>2015</v>
      </c>
      <c r="L81" s="14" t="str">
        <f>HYPERLINK("http://ebooks.abc-clio.com/?isbn=9781440840678")</f>
        <v>http://ebooks.abc-clio.com/?isbn=9781440840678</v>
      </c>
      <c r="M81"/>
    </row>
    <row r="82" spans="1:13" x14ac:dyDescent="0.3">
      <c r="A82" s="8">
        <v>81</v>
      </c>
      <c r="B82" s="9" t="s">
        <v>12</v>
      </c>
      <c r="C82" s="9" t="s">
        <v>192</v>
      </c>
      <c r="D82" s="10">
        <v>9781440828164</v>
      </c>
      <c r="E82" s="10">
        <v>9781440828157</v>
      </c>
      <c r="F82" s="11" t="s">
        <v>193</v>
      </c>
      <c r="G82" s="12">
        <v>1</v>
      </c>
      <c r="H82" s="8" t="s">
        <v>15</v>
      </c>
      <c r="I82" s="9" t="s">
        <v>194</v>
      </c>
      <c r="J82" s="9" t="s">
        <v>39</v>
      </c>
      <c r="K82" s="13">
        <v>2015</v>
      </c>
      <c r="L82" s="14" t="str">
        <f>HYPERLINK("http://ebooks.abc-clio.com/?isbn=9781440828164")</f>
        <v>http://ebooks.abc-clio.com/?isbn=9781440828164</v>
      </c>
      <c r="M82"/>
    </row>
    <row r="83" spans="1:13" x14ac:dyDescent="0.3">
      <c r="A83" s="8">
        <v>82</v>
      </c>
      <c r="B83" s="9" t="s">
        <v>12</v>
      </c>
      <c r="C83" s="9" t="s">
        <v>71</v>
      </c>
      <c r="D83" s="10">
        <v>9781610699167</v>
      </c>
      <c r="E83" s="10">
        <v>9781610699150</v>
      </c>
      <c r="F83" s="11" t="s">
        <v>195</v>
      </c>
      <c r="G83" s="12">
        <v>1</v>
      </c>
      <c r="H83" s="8" t="s">
        <v>164</v>
      </c>
      <c r="I83" s="9" t="s">
        <v>196</v>
      </c>
      <c r="J83" s="9" t="s">
        <v>39</v>
      </c>
      <c r="K83" s="13">
        <v>2015</v>
      </c>
      <c r="L83" s="14" t="str">
        <f>HYPERLINK("http://ebooks.abc-clio.com/?isbn=9781610699167")</f>
        <v>http://ebooks.abc-clio.com/?isbn=9781610699167</v>
      </c>
      <c r="M83"/>
    </row>
    <row r="84" spans="1:13" x14ac:dyDescent="0.3">
      <c r="A84" s="8">
        <v>83</v>
      </c>
      <c r="B84" s="9" t="s">
        <v>12</v>
      </c>
      <c r="C84" s="9" t="s">
        <v>40</v>
      </c>
      <c r="D84" s="10">
        <v>9781440838132</v>
      </c>
      <c r="E84" s="10">
        <v>9781440838125</v>
      </c>
      <c r="F84" s="11" t="s">
        <v>197</v>
      </c>
      <c r="G84" s="12">
        <v>1</v>
      </c>
      <c r="H84" s="8" t="s">
        <v>15</v>
      </c>
      <c r="I84" s="9" t="s">
        <v>198</v>
      </c>
      <c r="J84" s="9" t="s">
        <v>43</v>
      </c>
      <c r="K84" s="13">
        <v>2015</v>
      </c>
      <c r="L84" s="14" t="str">
        <f>HYPERLINK("http://ebooks.abc-clio.com/?isbn=9781440838132")</f>
        <v>http://ebooks.abc-clio.com/?isbn=9781440838132</v>
      </c>
      <c r="M84"/>
    </row>
    <row r="85" spans="1:13" x14ac:dyDescent="0.3">
      <c r="A85" s="8">
        <v>84</v>
      </c>
      <c r="B85" s="9" t="s">
        <v>12</v>
      </c>
      <c r="C85" s="9" t="s">
        <v>68</v>
      </c>
      <c r="D85" s="10">
        <v>9781440831232</v>
      </c>
      <c r="E85" s="10">
        <v>9781440831225</v>
      </c>
      <c r="F85" s="11" t="s">
        <v>199</v>
      </c>
      <c r="G85" s="12">
        <v>1</v>
      </c>
      <c r="H85" s="8" t="s">
        <v>200</v>
      </c>
      <c r="I85" s="9" t="s">
        <v>201</v>
      </c>
      <c r="J85" s="9" t="s">
        <v>21</v>
      </c>
      <c r="K85" s="13">
        <v>2015</v>
      </c>
      <c r="L85" s="14" t="str">
        <f>HYPERLINK("http://ebooks.abc-clio.com/?isbn=9781440831232")</f>
        <v>http://ebooks.abc-clio.com/?isbn=9781440831232</v>
      </c>
      <c r="M85"/>
    </row>
    <row r="86" spans="1:13" x14ac:dyDescent="0.3">
      <c r="A86" s="8">
        <v>85</v>
      </c>
      <c r="B86" s="9" t="s">
        <v>12</v>
      </c>
      <c r="C86" s="9" t="s">
        <v>71</v>
      </c>
      <c r="D86" s="10">
        <v>9781610697668</v>
      </c>
      <c r="E86" s="10">
        <v>9781610697651</v>
      </c>
      <c r="F86" s="11" t="s">
        <v>202</v>
      </c>
      <c r="G86" s="12">
        <v>1</v>
      </c>
      <c r="H86" s="8" t="s">
        <v>48</v>
      </c>
      <c r="I86" s="9" t="s">
        <v>203</v>
      </c>
      <c r="J86" s="9" t="s">
        <v>39</v>
      </c>
      <c r="K86" s="13">
        <v>2015</v>
      </c>
      <c r="L86" s="14" t="str">
        <f>HYPERLINK("http://ebooks.abc-clio.com/?isbn=9781610697668")</f>
        <v>http://ebooks.abc-clio.com/?isbn=9781610697668</v>
      </c>
      <c r="M86"/>
    </row>
    <row r="87" spans="1:13" x14ac:dyDescent="0.3">
      <c r="A87" s="8">
        <v>86</v>
      </c>
      <c r="B87" s="9" t="s">
        <v>12</v>
      </c>
      <c r="C87" s="9" t="s">
        <v>40</v>
      </c>
      <c r="D87" s="10">
        <v>9781610694469</v>
      </c>
      <c r="E87" s="10">
        <v>9781610694452</v>
      </c>
      <c r="F87" s="11" t="s">
        <v>204</v>
      </c>
      <c r="G87" s="12">
        <v>2</v>
      </c>
      <c r="H87" s="8" t="s">
        <v>15</v>
      </c>
      <c r="I87" s="9" t="s">
        <v>205</v>
      </c>
      <c r="J87" s="9" t="s">
        <v>43</v>
      </c>
      <c r="K87" s="13">
        <v>2015</v>
      </c>
      <c r="L87" s="14" t="str">
        <f>HYPERLINK("http://ebooks.abc-clio.com/?isbn=9781610694469")</f>
        <v>http://ebooks.abc-clio.com/?isbn=9781610694469</v>
      </c>
      <c r="M87"/>
    </row>
    <row r="88" spans="1:13" ht="24" x14ac:dyDescent="0.3">
      <c r="A88" s="8">
        <v>87</v>
      </c>
      <c r="B88" s="9" t="s">
        <v>12</v>
      </c>
      <c r="C88" s="9" t="s">
        <v>13</v>
      </c>
      <c r="D88" s="10">
        <v>9781610699891</v>
      </c>
      <c r="E88" s="10">
        <v>9781610699884</v>
      </c>
      <c r="F88" s="11" t="s">
        <v>206</v>
      </c>
      <c r="G88" s="12">
        <v>1</v>
      </c>
      <c r="H88" s="8" t="s">
        <v>15</v>
      </c>
      <c r="I88" s="9" t="s">
        <v>207</v>
      </c>
      <c r="J88" s="9" t="s">
        <v>17</v>
      </c>
      <c r="K88" s="13">
        <v>2015</v>
      </c>
      <c r="L88" s="14" t="str">
        <f>HYPERLINK("http://ebooks.abc-clio.com/?isbn=9781610699891")</f>
        <v>http://ebooks.abc-clio.com/?isbn=9781610699891</v>
      </c>
      <c r="M88"/>
    </row>
    <row r="89" spans="1:13" x14ac:dyDescent="0.3">
      <c r="A89" s="8">
        <v>88</v>
      </c>
      <c r="B89" s="9" t="s">
        <v>12</v>
      </c>
      <c r="C89" s="9" t="s">
        <v>143</v>
      </c>
      <c r="D89" s="10">
        <v>9781610696920</v>
      </c>
      <c r="E89" s="10">
        <v>9781610696913</v>
      </c>
      <c r="F89" s="11" t="s">
        <v>208</v>
      </c>
      <c r="G89" s="12">
        <v>1</v>
      </c>
      <c r="H89" s="8" t="s">
        <v>15</v>
      </c>
      <c r="I89" s="9" t="s">
        <v>108</v>
      </c>
      <c r="J89" s="9" t="s">
        <v>43</v>
      </c>
      <c r="K89" s="13">
        <v>2015</v>
      </c>
      <c r="L89" s="14" t="str">
        <f>HYPERLINK("http://ebooks.abc-clio.com/?isbn=9781610696920")</f>
        <v>http://ebooks.abc-clio.com/?isbn=9781610696920</v>
      </c>
      <c r="M89"/>
    </row>
    <row r="90" spans="1:13" ht="24" x14ac:dyDescent="0.3">
      <c r="A90" s="8">
        <v>89</v>
      </c>
      <c r="B90" s="9" t="s">
        <v>12</v>
      </c>
      <c r="C90" s="9" t="s">
        <v>13</v>
      </c>
      <c r="D90" s="10">
        <v>9781610699914</v>
      </c>
      <c r="E90" s="10">
        <v>9781610699907</v>
      </c>
      <c r="F90" s="11" t="s">
        <v>209</v>
      </c>
      <c r="G90" s="12">
        <v>1</v>
      </c>
      <c r="H90" s="8" t="s">
        <v>15</v>
      </c>
      <c r="I90" s="9" t="s">
        <v>210</v>
      </c>
      <c r="J90" s="9" t="s">
        <v>17</v>
      </c>
      <c r="K90" s="13">
        <v>2015</v>
      </c>
      <c r="L90" s="14" t="str">
        <f>HYPERLINK("http://ebooks.abc-clio.com/?isbn=9781610699914")</f>
        <v>http://ebooks.abc-clio.com/?isbn=9781610699914</v>
      </c>
      <c r="M90"/>
    </row>
    <row r="91" spans="1:13" ht="24" x14ac:dyDescent="0.3">
      <c r="A91" s="8">
        <v>90</v>
      </c>
      <c r="B91" s="9" t="s">
        <v>12</v>
      </c>
      <c r="C91" s="9" t="s">
        <v>22</v>
      </c>
      <c r="D91" s="10">
        <v>9781440830181</v>
      </c>
      <c r="E91" s="10">
        <v>9781440830174</v>
      </c>
      <c r="F91" s="11" t="s">
        <v>211</v>
      </c>
      <c r="G91" s="12">
        <v>1</v>
      </c>
      <c r="H91" s="8" t="s">
        <v>164</v>
      </c>
      <c r="I91" s="9" t="s">
        <v>212</v>
      </c>
      <c r="J91" s="9" t="s">
        <v>21</v>
      </c>
      <c r="K91" s="13">
        <v>2014</v>
      </c>
      <c r="L91" s="14" t="str">
        <f>HYPERLINK("http://ebooks.abc-clio.com/?isbn=9781440830181")</f>
        <v>http://ebooks.abc-clio.com/?isbn=9781440830181</v>
      </c>
      <c r="M91"/>
    </row>
    <row r="92" spans="1:13" x14ac:dyDescent="0.3">
      <c r="A92" s="8">
        <v>91</v>
      </c>
      <c r="B92" s="9" t="s">
        <v>12</v>
      </c>
      <c r="C92" s="9" t="s">
        <v>68</v>
      </c>
      <c r="D92" s="10">
        <v>9781440830945</v>
      </c>
      <c r="E92" s="10">
        <v>9781440830938</v>
      </c>
      <c r="F92" s="11" t="s">
        <v>213</v>
      </c>
      <c r="G92" s="12">
        <v>1</v>
      </c>
      <c r="H92" s="8" t="s">
        <v>214</v>
      </c>
      <c r="I92" s="9" t="s">
        <v>215</v>
      </c>
      <c r="J92" s="9" t="s">
        <v>21</v>
      </c>
      <c r="K92" s="13">
        <v>2014</v>
      </c>
      <c r="L92" s="14" t="str">
        <f>HYPERLINK("http://ebooks.abc-clio.com/?isbn=9781440830945")</f>
        <v>http://ebooks.abc-clio.com/?isbn=9781440830945</v>
      </c>
      <c r="M92"/>
    </row>
    <row r="93" spans="1:13" x14ac:dyDescent="0.3">
      <c r="A93" s="8">
        <v>92</v>
      </c>
      <c r="B93" s="9" t="s">
        <v>12</v>
      </c>
      <c r="C93" s="9" t="s">
        <v>192</v>
      </c>
      <c r="D93" s="10">
        <v>9780313397202</v>
      </c>
      <c r="E93" s="10">
        <v>9780313397196</v>
      </c>
      <c r="F93" s="11" t="s">
        <v>216</v>
      </c>
      <c r="G93" s="12">
        <v>2</v>
      </c>
      <c r="H93" s="8" t="s">
        <v>15</v>
      </c>
      <c r="I93" s="9" t="s">
        <v>217</v>
      </c>
      <c r="J93" s="9" t="s">
        <v>21</v>
      </c>
      <c r="K93" s="13">
        <v>2014</v>
      </c>
      <c r="L93" s="14" t="str">
        <f>HYPERLINK("http://ebooks.abc-clio.com/?isbn=9780313397202")</f>
        <v>http://ebooks.abc-clio.com/?isbn=9780313397202</v>
      </c>
      <c r="M93"/>
    </row>
    <row r="94" spans="1:13" x14ac:dyDescent="0.3">
      <c r="A94" s="8">
        <v>93</v>
      </c>
      <c r="B94" s="9" t="s">
        <v>12</v>
      </c>
      <c r="C94" s="9" t="s">
        <v>143</v>
      </c>
      <c r="D94" s="10">
        <v>9781610693974</v>
      </c>
      <c r="E94" s="10">
        <v>9781610693967</v>
      </c>
      <c r="F94" s="11" t="s">
        <v>218</v>
      </c>
      <c r="G94" s="12">
        <v>1</v>
      </c>
      <c r="H94" s="8" t="s">
        <v>48</v>
      </c>
      <c r="I94" s="9" t="s">
        <v>219</v>
      </c>
      <c r="J94" s="9" t="s">
        <v>43</v>
      </c>
      <c r="K94" s="13">
        <v>2014</v>
      </c>
      <c r="L94" s="14" t="str">
        <f>HYPERLINK("http://ebooks.abc-clio.com/?isbn=9781610693974")</f>
        <v>http://ebooks.abc-clio.com/?isbn=9781610693974</v>
      </c>
      <c r="M94"/>
    </row>
    <row r="95" spans="1:13" ht="24" x14ac:dyDescent="0.3">
      <c r="A95" s="8">
        <v>94</v>
      </c>
      <c r="B95" s="9" t="s">
        <v>12</v>
      </c>
      <c r="C95" s="9" t="s">
        <v>169</v>
      </c>
      <c r="D95" s="10">
        <v>9781598847567</v>
      </c>
      <c r="E95" s="10">
        <v>9781598847550</v>
      </c>
      <c r="F95" s="11" t="s">
        <v>220</v>
      </c>
      <c r="G95" s="12">
        <v>2</v>
      </c>
      <c r="H95" s="8" t="s">
        <v>15</v>
      </c>
      <c r="I95" s="9" t="s">
        <v>221</v>
      </c>
      <c r="J95" s="9" t="s">
        <v>43</v>
      </c>
      <c r="K95" s="13">
        <v>2013</v>
      </c>
      <c r="L95" s="14" t="str">
        <f>HYPERLINK("http://ebooks.abc-clio.com/?isbn=9781598847567")</f>
        <v>http://ebooks.abc-clio.com/?isbn=9781598847567</v>
      </c>
      <c r="M95"/>
    </row>
    <row r="96" spans="1:13" x14ac:dyDescent="0.3">
      <c r="A96" s="8">
        <v>95</v>
      </c>
      <c r="B96" s="9" t="s">
        <v>12</v>
      </c>
      <c r="C96" s="9" t="s">
        <v>58</v>
      </c>
      <c r="D96" s="10">
        <v>9780313381805</v>
      </c>
      <c r="E96" s="10">
        <v>9780313381799</v>
      </c>
      <c r="F96" s="11" t="s">
        <v>222</v>
      </c>
      <c r="G96" s="12">
        <v>1</v>
      </c>
      <c r="H96" s="8" t="s">
        <v>15</v>
      </c>
      <c r="I96" s="9" t="s">
        <v>223</v>
      </c>
      <c r="J96" s="9" t="s">
        <v>21</v>
      </c>
      <c r="K96" s="13">
        <v>2012</v>
      </c>
      <c r="L96" s="14" t="str">
        <f>HYPERLINK("http://ebooks.abc-clio.com/?isbn=9780313381805")</f>
        <v>http://ebooks.abc-clio.com/?isbn=9780313381805</v>
      </c>
      <c r="M96"/>
    </row>
    <row r="97" spans="1:13" x14ac:dyDescent="0.3">
      <c r="A97" s="8">
        <v>96</v>
      </c>
      <c r="B97" s="9" t="s">
        <v>12</v>
      </c>
      <c r="C97" s="9" t="s">
        <v>13</v>
      </c>
      <c r="D97" s="10">
        <v>9781598846348</v>
      </c>
      <c r="E97" s="10">
        <v>9781598846331</v>
      </c>
      <c r="F97" s="11" t="s">
        <v>224</v>
      </c>
      <c r="G97" s="12">
        <v>1</v>
      </c>
      <c r="H97" s="8" t="s">
        <v>15</v>
      </c>
      <c r="I97" s="9" t="s">
        <v>225</v>
      </c>
      <c r="J97" s="9" t="s">
        <v>17</v>
      </c>
      <c r="K97" s="13">
        <v>2012</v>
      </c>
      <c r="L97" s="14" t="str">
        <f>HYPERLINK("http://ebooks.abc-clio.com/?isbn=9781598846348")</f>
        <v>http://ebooks.abc-clio.com/?isbn=9781598846348</v>
      </c>
      <c r="M97"/>
    </row>
    <row r="98" spans="1:13" x14ac:dyDescent="0.3">
      <c r="A98" s="8">
        <v>97</v>
      </c>
      <c r="B98" s="9" t="s">
        <v>12</v>
      </c>
      <c r="C98" s="9" t="s">
        <v>226</v>
      </c>
      <c r="D98" s="10">
        <v>9781598843552</v>
      </c>
      <c r="E98" s="10">
        <v>9781598843545</v>
      </c>
      <c r="F98" s="11" t="s">
        <v>227</v>
      </c>
      <c r="G98" s="12">
        <v>2</v>
      </c>
      <c r="H98" s="8" t="s">
        <v>15</v>
      </c>
      <c r="I98" s="9" t="s">
        <v>228</v>
      </c>
      <c r="J98" s="9" t="s">
        <v>39</v>
      </c>
      <c r="K98" s="13">
        <v>2012</v>
      </c>
      <c r="L98" s="14" t="str">
        <f>HYPERLINK("http://ebooks.abc-clio.com/?isbn=9781598843552")</f>
        <v>http://ebooks.abc-clio.com/?isbn=9781598843552</v>
      </c>
      <c r="M98"/>
    </row>
    <row r="99" spans="1:13" x14ac:dyDescent="0.3">
      <c r="G99" s="15">
        <f>SUM(G2:G98)</f>
        <v>104</v>
      </c>
    </row>
  </sheetData>
  <phoneticPr fontId="2" type="noConversion"/>
  <conditionalFormatting sqref="E2:E98">
    <cfRule type="duplicateValues" dxfId="13" priority="1"/>
    <cfRule type="duplicateValues" dxfId="12" priority="2"/>
    <cfRule type="duplicateValues" dxfId="11" priority="3"/>
    <cfRule type="duplicateValues" dxfId="10" priority="4"/>
  </conditionalFormatting>
  <conditionalFormatting sqref="D2:D98">
    <cfRule type="duplicateValues" dxfId="5" priority="5"/>
    <cfRule type="duplicateValues" dxfId="4" priority="6"/>
    <cfRule type="duplicateValues" dxfId="3" priority="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workbookViewId="0">
      <selection activeCell="G12" sqref="G12"/>
    </sheetView>
  </sheetViews>
  <sheetFormatPr defaultRowHeight="16.2" x14ac:dyDescent="0.3"/>
  <cols>
    <col min="1" max="1" width="5.44140625" style="35" customWidth="1"/>
    <col min="2" max="2" width="12.44140625" style="19" hidden="1" customWidth="1"/>
    <col min="3" max="3" width="5.77734375" style="19" customWidth="1"/>
    <col min="4" max="4" width="10.21875" style="36" customWidth="1"/>
    <col min="5" max="6" width="13.6640625" style="37" customWidth="1"/>
    <col min="7" max="7" width="38.44140625" style="6" customWidth="1"/>
    <col min="8" max="9" width="4.88671875" style="35" customWidth="1"/>
    <col min="10" max="10" width="9.77734375" style="19" customWidth="1"/>
    <col min="11" max="11" width="8.33203125" style="19" customWidth="1"/>
    <col min="12" max="12" width="6.109375" style="35" customWidth="1"/>
    <col min="13" max="14" width="0" style="19" hidden="1" customWidth="1"/>
    <col min="15" max="15" width="11.21875" style="19" hidden="1" customWidth="1"/>
    <col min="16" max="16" width="0" style="19" hidden="1" customWidth="1"/>
    <col min="17" max="17" width="10.44140625" style="19" hidden="1" customWidth="1"/>
    <col min="18" max="18" width="12" style="19" hidden="1" customWidth="1"/>
    <col min="19" max="19" width="6.33203125" style="19" hidden="1" customWidth="1"/>
    <col min="20" max="20" width="25.21875" style="18" customWidth="1"/>
    <col min="21" max="21" width="9" style="33" customWidth="1"/>
    <col min="257" max="257" width="5.44140625" customWidth="1"/>
    <col min="258" max="258" width="0" hidden="1" customWidth="1"/>
    <col min="259" max="259" width="5.77734375" customWidth="1"/>
    <col min="260" max="260" width="10.21875" customWidth="1"/>
    <col min="261" max="262" width="13.6640625" customWidth="1"/>
    <col min="263" max="263" width="38.44140625" customWidth="1"/>
    <col min="264" max="265" width="4.88671875" customWidth="1"/>
    <col min="266" max="266" width="9.77734375" customWidth="1"/>
    <col min="267" max="267" width="8.33203125" customWidth="1"/>
    <col min="268" max="268" width="6.109375" customWidth="1"/>
    <col min="269" max="275" width="0" hidden="1" customWidth="1"/>
    <col min="276" max="276" width="25.21875" customWidth="1"/>
    <col min="277" max="277" width="9" customWidth="1"/>
    <col min="513" max="513" width="5.44140625" customWidth="1"/>
    <col min="514" max="514" width="0" hidden="1" customWidth="1"/>
    <col min="515" max="515" width="5.77734375" customWidth="1"/>
    <col min="516" max="516" width="10.21875" customWidth="1"/>
    <col min="517" max="518" width="13.6640625" customWidth="1"/>
    <col min="519" max="519" width="38.44140625" customWidth="1"/>
    <col min="520" max="521" width="4.88671875" customWidth="1"/>
    <col min="522" max="522" width="9.77734375" customWidth="1"/>
    <col min="523" max="523" width="8.33203125" customWidth="1"/>
    <col min="524" max="524" width="6.109375" customWidth="1"/>
    <col min="525" max="531" width="0" hidden="1" customWidth="1"/>
    <col min="532" max="532" width="25.21875" customWidth="1"/>
    <col min="533" max="533" width="9" customWidth="1"/>
    <col min="769" max="769" width="5.44140625" customWidth="1"/>
    <col min="770" max="770" width="0" hidden="1" customWidth="1"/>
    <col min="771" max="771" width="5.77734375" customWidth="1"/>
    <col min="772" max="772" width="10.21875" customWidth="1"/>
    <col min="773" max="774" width="13.6640625" customWidth="1"/>
    <col min="775" max="775" width="38.44140625" customWidth="1"/>
    <col min="776" max="777" width="4.88671875" customWidth="1"/>
    <col min="778" max="778" width="9.77734375" customWidth="1"/>
    <col min="779" max="779" width="8.33203125" customWidth="1"/>
    <col min="780" max="780" width="6.109375" customWidth="1"/>
    <col min="781" max="787" width="0" hidden="1" customWidth="1"/>
    <col min="788" max="788" width="25.21875" customWidth="1"/>
    <col min="789" max="789" width="9" customWidth="1"/>
    <col min="1025" max="1025" width="5.44140625" customWidth="1"/>
    <col min="1026" max="1026" width="0" hidden="1" customWidth="1"/>
    <col min="1027" max="1027" width="5.77734375" customWidth="1"/>
    <col min="1028" max="1028" width="10.21875" customWidth="1"/>
    <col min="1029" max="1030" width="13.6640625" customWidth="1"/>
    <col min="1031" max="1031" width="38.44140625" customWidth="1"/>
    <col min="1032" max="1033" width="4.88671875" customWidth="1"/>
    <col min="1034" max="1034" width="9.77734375" customWidth="1"/>
    <col min="1035" max="1035" width="8.33203125" customWidth="1"/>
    <col min="1036" max="1036" width="6.109375" customWidth="1"/>
    <col min="1037" max="1043" width="0" hidden="1" customWidth="1"/>
    <col min="1044" max="1044" width="25.21875" customWidth="1"/>
    <col min="1045" max="1045" width="9" customWidth="1"/>
    <col min="1281" max="1281" width="5.44140625" customWidth="1"/>
    <col min="1282" max="1282" width="0" hidden="1" customWidth="1"/>
    <col min="1283" max="1283" width="5.77734375" customWidth="1"/>
    <col min="1284" max="1284" width="10.21875" customWidth="1"/>
    <col min="1285" max="1286" width="13.6640625" customWidth="1"/>
    <col min="1287" max="1287" width="38.44140625" customWidth="1"/>
    <col min="1288" max="1289" width="4.88671875" customWidth="1"/>
    <col min="1290" max="1290" width="9.77734375" customWidth="1"/>
    <col min="1291" max="1291" width="8.33203125" customWidth="1"/>
    <col min="1292" max="1292" width="6.109375" customWidth="1"/>
    <col min="1293" max="1299" width="0" hidden="1" customWidth="1"/>
    <col min="1300" max="1300" width="25.21875" customWidth="1"/>
    <col min="1301" max="1301" width="9" customWidth="1"/>
    <col min="1537" max="1537" width="5.44140625" customWidth="1"/>
    <col min="1538" max="1538" width="0" hidden="1" customWidth="1"/>
    <col min="1539" max="1539" width="5.77734375" customWidth="1"/>
    <col min="1540" max="1540" width="10.21875" customWidth="1"/>
    <col min="1541" max="1542" width="13.6640625" customWidth="1"/>
    <col min="1543" max="1543" width="38.44140625" customWidth="1"/>
    <col min="1544" max="1545" width="4.88671875" customWidth="1"/>
    <col min="1546" max="1546" width="9.77734375" customWidth="1"/>
    <col min="1547" max="1547" width="8.33203125" customWidth="1"/>
    <col min="1548" max="1548" width="6.109375" customWidth="1"/>
    <col min="1549" max="1555" width="0" hidden="1" customWidth="1"/>
    <col min="1556" max="1556" width="25.21875" customWidth="1"/>
    <col min="1557" max="1557" width="9" customWidth="1"/>
    <col min="1793" max="1793" width="5.44140625" customWidth="1"/>
    <col min="1794" max="1794" width="0" hidden="1" customWidth="1"/>
    <col min="1795" max="1795" width="5.77734375" customWidth="1"/>
    <col min="1796" max="1796" width="10.21875" customWidth="1"/>
    <col min="1797" max="1798" width="13.6640625" customWidth="1"/>
    <col min="1799" max="1799" width="38.44140625" customWidth="1"/>
    <col min="1800" max="1801" width="4.88671875" customWidth="1"/>
    <col min="1802" max="1802" width="9.77734375" customWidth="1"/>
    <col min="1803" max="1803" width="8.33203125" customWidth="1"/>
    <col min="1804" max="1804" width="6.109375" customWidth="1"/>
    <col min="1805" max="1811" width="0" hidden="1" customWidth="1"/>
    <col min="1812" max="1812" width="25.21875" customWidth="1"/>
    <col min="1813" max="1813" width="9" customWidth="1"/>
    <col min="2049" max="2049" width="5.44140625" customWidth="1"/>
    <col min="2050" max="2050" width="0" hidden="1" customWidth="1"/>
    <col min="2051" max="2051" width="5.77734375" customWidth="1"/>
    <col min="2052" max="2052" width="10.21875" customWidth="1"/>
    <col min="2053" max="2054" width="13.6640625" customWidth="1"/>
    <col min="2055" max="2055" width="38.44140625" customWidth="1"/>
    <col min="2056" max="2057" width="4.88671875" customWidth="1"/>
    <col min="2058" max="2058" width="9.77734375" customWidth="1"/>
    <col min="2059" max="2059" width="8.33203125" customWidth="1"/>
    <col min="2060" max="2060" width="6.109375" customWidth="1"/>
    <col min="2061" max="2067" width="0" hidden="1" customWidth="1"/>
    <col min="2068" max="2068" width="25.21875" customWidth="1"/>
    <col min="2069" max="2069" width="9" customWidth="1"/>
    <col min="2305" max="2305" width="5.44140625" customWidth="1"/>
    <col min="2306" max="2306" width="0" hidden="1" customWidth="1"/>
    <col min="2307" max="2307" width="5.77734375" customWidth="1"/>
    <col min="2308" max="2308" width="10.21875" customWidth="1"/>
    <col min="2309" max="2310" width="13.6640625" customWidth="1"/>
    <col min="2311" max="2311" width="38.44140625" customWidth="1"/>
    <col min="2312" max="2313" width="4.88671875" customWidth="1"/>
    <col min="2314" max="2314" width="9.77734375" customWidth="1"/>
    <col min="2315" max="2315" width="8.33203125" customWidth="1"/>
    <col min="2316" max="2316" width="6.109375" customWidth="1"/>
    <col min="2317" max="2323" width="0" hidden="1" customWidth="1"/>
    <col min="2324" max="2324" width="25.21875" customWidth="1"/>
    <col min="2325" max="2325" width="9" customWidth="1"/>
    <col min="2561" max="2561" width="5.44140625" customWidth="1"/>
    <col min="2562" max="2562" width="0" hidden="1" customWidth="1"/>
    <col min="2563" max="2563" width="5.77734375" customWidth="1"/>
    <col min="2564" max="2564" width="10.21875" customWidth="1"/>
    <col min="2565" max="2566" width="13.6640625" customWidth="1"/>
    <col min="2567" max="2567" width="38.44140625" customWidth="1"/>
    <col min="2568" max="2569" width="4.88671875" customWidth="1"/>
    <col min="2570" max="2570" width="9.77734375" customWidth="1"/>
    <col min="2571" max="2571" width="8.33203125" customWidth="1"/>
    <col min="2572" max="2572" width="6.109375" customWidth="1"/>
    <col min="2573" max="2579" width="0" hidden="1" customWidth="1"/>
    <col min="2580" max="2580" width="25.21875" customWidth="1"/>
    <col min="2581" max="2581" width="9" customWidth="1"/>
    <col min="2817" max="2817" width="5.44140625" customWidth="1"/>
    <col min="2818" max="2818" width="0" hidden="1" customWidth="1"/>
    <col min="2819" max="2819" width="5.77734375" customWidth="1"/>
    <col min="2820" max="2820" width="10.21875" customWidth="1"/>
    <col min="2821" max="2822" width="13.6640625" customWidth="1"/>
    <col min="2823" max="2823" width="38.44140625" customWidth="1"/>
    <col min="2824" max="2825" width="4.88671875" customWidth="1"/>
    <col min="2826" max="2826" width="9.77734375" customWidth="1"/>
    <col min="2827" max="2827" width="8.33203125" customWidth="1"/>
    <col min="2828" max="2828" width="6.109375" customWidth="1"/>
    <col min="2829" max="2835" width="0" hidden="1" customWidth="1"/>
    <col min="2836" max="2836" width="25.21875" customWidth="1"/>
    <col min="2837" max="2837" width="9" customWidth="1"/>
    <col min="3073" max="3073" width="5.44140625" customWidth="1"/>
    <col min="3074" max="3074" width="0" hidden="1" customWidth="1"/>
    <col min="3075" max="3075" width="5.77734375" customWidth="1"/>
    <col min="3076" max="3076" width="10.21875" customWidth="1"/>
    <col min="3077" max="3078" width="13.6640625" customWidth="1"/>
    <col min="3079" max="3079" width="38.44140625" customWidth="1"/>
    <col min="3080" max="3081" width="4.88671875" customWidth="1"/>
    <col min="3082" max="3082" width="9.77734375" customWidth="1"/>
    <col min="3083" max="3083" width="8.33203125" customWidth="1"/>
    <col min="3084" max="3084" width="6.109375" customWidth="1"/>
    <col min="3085" max="3091" width="0" hidden="1" customWidth="1"/>
    <col min="3092" max="3092" width="25.21875" customWidth="1"/>
    <col min="3093" max="3093" width="9" customWidth="1"/>
    <col min="3329" max="3329" width="5.44140625" customWidth="1"/>
    <col min="3330" max="3330" width="0" hidden="1" customWidth="1"/>
    <col min="3331" max="3331" width="5.77734375" customWidth="1"/>
    <col min="3332" max="3332" width="10.21875" customWidth="1"/>
    <col min="3333" max="3334" width="13.6640625" customWidth="1"/>
    <col min="3335" max="3335" width="38.44140625" customWidth="1"/>
    <col min="3336" max="3337" width="4.88671875" customWidth="1"/>
    <col min="3338" max="3338" width="9.77734375" customWidth="1"/>
    <col min="3339" max="3339" width="8.33203125" customWidth="1"/>
    <col min="3340" max="3340" width="6.109375" customWidth="1"/>
    <col min="3341" max="3347" width="0" hidden="1" customWidth="1"/>
    <col min="3348" max="3348" width="25.21875" customWidth="1"/>
    <col min="3349" max="3349" width="9" customWidth="1"/>
    <col min="3585" max="3585" width="5.44140625" customWidth="1"/>
    <col min="3586" max="3586" width="0" hidden="1" customWidth="1"/>
    <col min="3587" max="3587" width="5.77734375" customWidth="1"/>
    <col min="3588" max="3588" width="10.21875" customWidth="1"/>
    <col min="3589" max="3590" width="13.6640625" customWidth="1"/>
    <col min="3591" max="3591" width="38.44140625" customWidth="1"/>
    <col min="3592" max="3593" width="4.88671875" customWidth="1"/>
    <col min="3594" max="3594" width="9.77734375" customWidth="1"/>
    <col min="3595" max="3595" width="8.33203125" customWidth="1"/>
    <col min="3596" max="3596" width="6.109375" customWidth="1"/>
    <col min="3597" max="3603" width="0" hidden="1" customWidth="1"/>
    <col min="3604" max="3604" width="25.21875" customWidth="1"/>
    <col min="3605" max="3605" width="9" customWidth="1"/>
    <col min="3841" max="3841" width="5.44140625" customWidth="1"/>
    <col min="3842" max="3842" width="0" hidden="1" customWidth="1"/>
    <col min="3843" max="3843" width="5.77734375" customWidth="1"/>
    <col min="3844" max="3844" width="10.21875" customWidth="1"/>
    <col min="3845" max="3846" width="13.6640625" customWidth="1"/>
    <col min="3847" max="3847" width="38.44140625" customWidth="1"/>
    <col min="3848" max="3849" width="4.88671875" customWidth="1"/>
    <col min="3850" max="3850" width="9.77734375" customWidth="1"/>
    <col min="3851" max="3851" width="8.33203125" customWidth="1"/>
    <col min="3852" max="3852" width="6.109375" customWidth="1"/>
    <col min="3853" max="3859" width="0" hidden="1" customWidth="1"/>
    <col min="3860" max="3860" width="25.21875" customWidth="1"/>
    <col min="3861" max="3861" width="9" customWidth="1"/>
    <col min="4097" max="4097" width="5.44140625" customWidth="1"/>
    <col min="4098" max="4098" width="0" hidden="1" customWidth="1"/>
    <col min="4099" max="4099" width="5.77734375" customWidth="1"/>
    <col min="4100" max="4100" width="10.21875" customWidth="1"/>
    <col min="4101" max="4102" width="13.6640625" customWidth="1"/>
    <col min="4103" max="4103" width="38.44140625" customWidth="1"/>
    <col min="4104" max="4105" width="4.88671875" customWidth="1"/>
    <col min="4106" max="4106" width="9.77734375" customWidth="1"/>
    <col min="4107" max="4107" width="8.33203125" customWidth="1"/>
    <col min="4108" max="4108" width="6.109375" customWidth="1"/>
    <col min="4109" max="4115" width="0" hidden="1" customWidth="1"/>
    <col min="4116" max="4116" width="25.21875" customWidth="1"/>
    <col min="4117" max="4117" width="9" customWidth="1"/>
    <col min="4353" max="4353" width="5.44140625" customWidth="1"/>
    <col min="4354" max="4354" width="0" hidden="1" customWidth="1"/>
    <col min="4355" max="4355" width="5.77734375" customWidth="1"/>
    <col min="4356" max="4356" width="10.21875" customWidth="1"/>
    <col min="4357" max="4358" width="13.6640625" customWidth="1"/>
    <col min="4359" max="4359" width="38.44140625" customWidth="1"/>
    <col min="4360" max="4361" width="4.88671875" customWidth="1"/>
    <col min="4362" max="4362" width="9.77734375" customWidth="1"/>
    <col min="4363" max="4363" width="8.33203125" customWidth="1"/>
    <col min="4364" max="4364" width="6.109375" customWidth="1"/>
    <col min="4365" max="4371" width="0" hidden="1" customWidth="1"/>
    <col min="4372" max="4372" width="25.21875" customWidth="1"/>
    <col min="4373" max="4373" width="9" customWidth="1"/>
    <col min="4609" max="4609" width="5.44140625" customWidth="1"/>
    <col min="4610" max="4610" width="0" hidden="1" customWidth="1"/>
    <col min="4611" max="4611" width="5.77734375" customWidth="1"/>
    <col min="4612" max="4612" width="10.21875" customWidth="1"/>
    <col min="4613" max="4614" width="13.6640625" customWidth="1"/>
    <col min="4615" max="4615" width="38.44140625" customWidth="1"/>
    <col min="4616" max="4617" width="4.88671875" customWidth="1"/>
    <col min="4618" max="4618" width="9.77734375" customWidth="1"/>
    <col min="4619" max="4619" width="8.33203125" customWidth="1"/>
    <col min="4620" max="4620" width="6.109375" customWidth="1"/>
    <col min="4621" max="4627" width="0" hidden="1" customWidth="1"/>
    <col min="4628" max="4628" width="25.21875" customWidth="1"/>
    <col min="4629" max="4629" width="9" customWidth="1"/>
    <col min="4865" max="4865" width="5.44140625" customWidth="1"/>
    <col min="4866" max="4866" width="0" hidden="1" customWidth="1"/>
    <col min="4867" max="4867" width="5.77734375" customWidth="1"/>
    <col min="4868" max="4868" width="10.21875" customWidth="1"/>
    <col min="4869" max="4870" width="13.6640625" customWidth="1"/>
    <col min="4871" max="4871" width="38.44140625" customWidth="1"/>
    <col min="4872" max="4873" width="4.88671875" customWidth="1"/>
    <col min="4874" max="4874" width="9.77734375" customWidth="1"/>
    <col min="4875" max="4875" width="8.33203125" customWidth="1"/>
    <col min="4876" max="4876" width="6.109375" customWidth="1"/>
    <col min="4877" max="4883" width="0" hidden="1" customWidth="1"/>
    <col min="4884" max="4884" width="25.21875" customWidth="1"/>
    <col min="4885" max="4885" width="9" customWidth="1"/>
    <col min="5121" max="5121" width="5.44140625" customWidth="1"/>
    <col min="5122" max="5122" width="0" hidden="1" customWidth="1"/>
    <col min="5123" max="5123" width="5.77734375" customWidth="1"/>
    <col min="5124" max="5124" width="10.21875" customWidth="1"/>
    <col min="5125" max="5126" width="13.6640625" customWidth="1"/>
    <col min="5127" max="5127" width="38.44140625" customWidth="1"/>
    <col min="5128" max="5129" width="4.88671875" customWidth="1"/>
    <col min="5130" max="5130" width="9.77734375" customWidth="1"/>
    <col min="5131" max="5131" width="8.33203125" customWidth="1"/>
    <col min="5132" max="5132" width="6.109375" customWidth="1"/>
    <col min="5133" max="5139" width="0" hidden="1" customWidth="1"/>
    <col min="5140" max="5140" width="25.21875" customWidth="1"/>
    <col min="5141" max="5141" width="9" customWidth="1"/>
    <col min="5377" max="5377" width="5.44140625" customWidth="1"/>
    <col min="5378" max="5378" width="0" hidden="1" customWidth="1"/>
    <col min="5379" max="5379" width="5.77734375" customWidth="1"/>
    <col min="5380" max="5380" width="10.21875" customWidth="1"/>
    <col min="5381" max="5382" width="13.6640625" customWidth="1"/>
    <col min="5383" max="5383" width="38.44140625" customWidth="1"/>
    <col min="5384" max="5385" width="4.88671875" customWidth="1"/>
    <col min="5386" max="5386" width="9.77734375" customWidth="1"/>
    <col min="5387" max="5387" width="8.33203125" customWidth="1"/>
    <col min="5388" max="5388" width="6.109375" customWidth="1"/>
    <col min="5389" max="5395" width="0" hidden="1" customWidth="1"/>
    <col min="5396" max="5396" width="25.21875" customWidth="1"/>
    <col min="5397" max="5397" width="9" customWidth="1"/>
    <col min="5633" max="5633" width="5.44140625" customWidth="1"/>
    <col min="5634" max="5634" width="0" hidden="1" customWidth="1"/>
    <col min="5635" max="5635" width="5.77734375" customWidth="1"/>
    <col min="5636" max="5636" width="10.21875" customWidth="1"/>
    <col min="5637" max="5638" width="13.6640625" customWidth="1"/>
    <col min="5639" max="5639" width="38.44140625" customWidth="1"/>
    <col min="5640" max="5641" width="4.88671875" customWidth="1"/>
    <col min="5642" max="5642" width="9.77734375" customWidth="1"/>
    <col min="5643" max="5643" width="8.33203125" customWidth="1"/>
    <col min="5644" max="5644" width="6.109375" customWidth="1"/>
    <col min="5645" max="5651" width="0" hidden="1" customWidth="1"/>
    <col min="5652" max="5652" width="25.21875" customWidth="1"/>
    <col min="5653" max="5653" width="9" customWidth="1"/>
    <col min="5889" max="5889" width="5.44140625" customWidth="1"/>
    <col min="5890" max="5890" width="0" hidden="1" customWidth="1"/>
    <col min="5891" max="5891" width="5.77734375" customWidth="1"/>
    <col min="5892" max="5892" width="10.21875" customWidth="1"/>
    <col min="5893" max="5894" width="13.6640625" customWidth="1"/>
    <col min="5895" max="5895" width="38.44140625" customWidth="1"/>
    <col min="5896" max="5897" width="4.88671875" customWidth="1"/>
    <col min="5898" max="5898" width="9.77734375" customWidth="1"/>
    <col min="5899" max="5899" width="8.33203125" customWidth="1"/>
    <col min="5900" max="5900" width="6.109375" customWidth="1"/>
    <col min="5901" max="5907" width="0" hidden="1" customWidth="1"/>
    <col min="5908" max="5908" width="25.21875" customWidth="1"/>
    <col min="5909" max="5909" width="9" customWidth="1"/>
    <col min="6145" max="6145" width="5.44140625" customWidth="1"/>
    <col min="6146" max="6146" width="0" hidden="1" customWidth="1"/>
    <col min="6147" max="6147" width="5.77734375" customWidth="1"/>
    <col min="6148" max="6148" width="10.21875" customWidth="1"/>
    <col min="6149" max="6150" width="13.6640625" customWidth="1"/>
    <col min="6151" max="6151" width="38.44140625" customWidth="1"/>
    <col min="6152" max="6153" width="4.88671875" customWidth="1"/>
    <col min="6154" max="6154" width="9.77734375" customWidth="1"/>
    <col min="6155" max="6155" width="8.33203125" customWidth="1"/>
    <col min="6156" max="6156" width="6.109375" customWidth="1"/>
    <col min="6157" max="6163" width="0" hidden="1" customWidth="1"/>
    <col min="6164" max="6164" width="25.21875" customWidth="1"/>
    <col min="6165" max="6165" width="9" customWidth="1"/>
    <col min="6401" max="6401" width="5.44140625" customWidth="1"/>
    <col min="6402" max="6402" width="0" hidden="1" customWidth="1"/>
    <col min="6403" max="6403" width="5.77734375" customWidth="1"/>
    <col min="6404" max="6404" width="10.21875" customWidth="1"/>
    <col min="6405" max="6406" width="13.6640625" customWidth="1"/>
    <col min="6407" max="6407" width="38.44140625" customWidth="1"/>
    <col min="6408" max="6409" width="4.88671875" customWidth="1"/>
    <col min="6410" max="6410" width="9.77734375" customWidth="1"/>
    <col min="6411" max="6411" width="8.33203125" customWidth="1"/>
    <col min="6412" max="6412" width="6.109375" customWidth="1"/>
    <col min="6413" max="6419" width="0" hidden="1" customWidth="1"/>
    <col min="6420" max="6420" width="25.21875" customWidth="1"/>
    <col min="6421" max="6421" width="9" customWidth="1"/>
    <col min="6657" max="6657" width="5.44140625" customWidth="1"/>
    <col min="6658" max="6658" width="0" hidden="1" customWidth="1"/>
    <col min="6659" max="6659" width="5.77734375" customWidth="1"/>
    <col min="6660" max="6660" width="10.21875" customWidth="1"/>
    <col min="6661" max="6662" width="13.6640625" customWidth="1"/>
    <col min="6663" max="6663" width="38.44140625" customWidth="1"/>
    <col min="6664" max="6665" width="4.88671875" customWidth="1"/>
    <col min="6666" max="6666" width="9.77734375" customWidth="1"/>
    <col min="6667" max="6667" width="8.33203125" customWidth="1"/>
    <col min="6668" max="6668" width="6.109375" customWidth="1"/>
    <col min="6669" max="6675" width="0" hidden="1" customWidth="1"/>
    <col min="6676" max="6676" width="25.21875" customWidth="1"/>
    <col min="6677" max="6677" width="9" customWidth="1"/>
    <col min="6913" max="6913" width="5.44140625" customWidth="1"/>
    <col min="6914" max="6914" width="0" hidden="1" customWidth="1"/>
    <col min="6915" max="6915" width="5.77734375" customWidth="1"/>
    <col min="6916" max="6916" width="10.21875" customWidth="1"/>
    <col min="6917" max="6918" width="13.6640625" customWidth="1"/>
    <col min="6919" max="6919" width="38.44140625" customWidth="1"/>
    <col min="6920" max="6921" width="4.88671875" customWidth="1"/>
    <col min="6922" max="6922" width="9.77734375" customWidth="1"/>
    <col min="6923" max="6923" width="8.33203125" customWidth="1"/>
    <col min="6924" max="6924" width="6.109375" customWidth="1"/>
    <col min="6925" max="6931" width="0" hidden="1" customWidth="1"/>
    <col min="6932" max="6932" width="25.21875" customWidth="1"/>
    <col min="6933" max="6933" width="9" customWidth="1"/>
    <col min="7169" max="7169" width="5.44140625" customWidth="1"/>
    <col min="7170" max="7170" width="0" hidden="1" customWidth="1"/>
    <col min="7171" max="7171" width="5.77734375" customWidth="1"/>
    <col min="7172" max="7172" width="10.21875" customWidth="1"/>
    <col min="7173" max="7174" width="13.6640625" customWidth="1"/>
    <col min="7175" max="7175" width="38.44140625" customWidth="1"/>
    <col min="7176" max="7177" width="4.88671875" customWidth="1"/>
    <col min="7178" max="7178" width="9.77734375" customWidth="1"/>
    <col min="7179" max="7179" width="8.33203125" customWidth="1"/>
    <col min="7180" max="7180" width="6.109375" customWidth="1"/>
    <col min="7181" max="7187" width="0" hidden="1" customWidth="1"/>
    <col min="7188" max="7188" width="25.21875" customWidth="1"/>
    <col min="7189" max="7189" width="9" customWidth="1"/>
    <col min="7425" max="7425" width="5.44140625" customWidth="1"/>
    <col min="7426" max="7426" width="0" hidden="1" customWidth="1"/>
    <col min="7427" max="7427" width="5.77734375" customWidth="1"/>
    <col min="7428" max="7428" width="10.21875" customWidth="1"/>
    <col min="7429" max="7430" width="13.6640625" customWidth="1"/>
    <col min="7431" max="7431" width="38.44140625" customWidth="1"/>
    <col min="7432" max="7433" width="4.88671875" customWidth="1"/>
    <col min="7434" max="7434" width="9.77734375" customWidth="1"/>
    <col min="7435" max="7435" width="8.33203125" customWidth="1"/>
    <col min="7436" max="7436" width="6.109375" customWidth="1"/>
    <col min="7437" max="7443" width="0" hidden="1" customWidth="1"/>
    <col min="7444" max="7444" width="25.21875" customWidth="1"/>
    <col min="7445" max="7445" width="9" customWidth="1"/>
    <col min="7681" max="7681" width="5.44140625" customWidth="1"/>
    <col min="7682" max="7682" width="0" hidden="1" customWidth="1"/>
    <col min="7683" max="7683" width="5.77734375" customWidth="1"/>
    <col min="7684" max="7684" width="10.21875" customWidth="1"/>
    <col min="7685" max="7686" width="13.6640625" customWidth="1"/>
    <col min="7687" max="7687" width="38.44140625" customWidth="1"/>
    <col min="7688" max="7689" width="4.88671875" customWidth="1"/>
    <col min="7690" max="7690" width="9.77734375" customWidth="1"/>
    <col min="7691" max="7691" width="8.33203125" customWidth="1"/>
    <col min="7692" max="7692" width="6.109375" customWidth="1"/>
    <col min="7693" max="7699" width="0" hidden="1" customWidth="1"/>
    <col min="7700" max="7700" width="25.21875" customWidth="1"/>
    <col min="7701" max="7701" width="9" customWidth="1"/>
    <col min="7937" max="7937" width="5.44140625" customWidth="1"/>
    <col min="7938" max="7938" width="0" hidden="1" customWidth="1"/>
    <col min="7939" max="7939" width="5.77734375" customWidth="1"/>
    <col min="7940" max="7940" width="10.21875" customWidth="1"/>
    <col min="7941" max="7942" width="13.6640625" customWidth="1"/>
    <col min="7943" max="7943" width="38.44140625" customWidth="1"/>
    <col min="7944" max="7945" width="4.88671875" customWidth="1"/>
    <col min="7946" max="7946" width="9.77734375" customWidth="1"/>
    <col min="7947" max="7947" width="8.33203125" customWidth="1"/>
    <col min="7948" max="7948" width="6.109375" customWidth="1"/>
    <col min="7949" max="7955" width="0" hidden="1" customWidth="1"/>
    <col min="7956" max="7956" width="25.21875" customWidth="1"/>
    <col min="7957" max="7957" width="9" customWidth="1"/>
    <col min="8193" max="8193" width="5.44140625" customWidth="1"/>
    <col min="8194" max="8194" width="0" hidden="1" customWidth="1"/>
    <col min="8195" max="8195" width="5.77734375" customWidth="1"/>
    <col min="8196" max="8196" width="10.21875" customWidth="1"/>
    <col min="8197" max="8198" width="13.6640625" customWidth="1"/>
    <col min="8199" max="8199" width="38.44140625" customWidth="1"/>
    <col min="8200" max="8201" width="4.88671875" customWidth="1"/>
    <col min="8202" max="8202" width="9.77734375" customWidth="1"/>
    <col min="8203" max="8203" width="8.33203125" customWidth="1"/>
    <col min="8204" max="8204" width="6.109375" customWidth="1"/>
    <col min="8205" max="8211" width="0" hidden="1" customWidth="1"/>
    <col min="8212" max="8212" width="25.21875" customWidth="1"/>
    <col min="8213" max="8213" width="9" customWidth="1"/>
    <col min="8449" max="8449" width="5.44140625" customWidth="1"/>
    <col min="8450" max="8450" width="0" hidden="1" customWidth="1"/>
    <col min="8451" max="8451" width="5.77734375" customWidth="1"/>
    <col min="8452" max="8452" width="10.21875" customWidth="1"/>
    <col min="8453" max="8454" width="13.6640625" customWidth="1"/>
    <col min="8455" max="8455" width="38.44140625" customWidth="1"/>
    <col min="8456" max="8457" width="4.88671875" customWidth="1"/>
    <col min="8458" max="8458" width="9.77734375" customWidth="1"/>
    <col min="8459" max="8459" width="8.33203125" customWidth="1"/>
    <col min="8460" max="8460" width="6.109375" customWidth="1"/>
    <col min="8461" max="8467" width="0" hidden="1" customWidth="1"/>
    <col min="8468" max="8468" width="25.21875" customWidth="1"/>
    <col min="8469" max="8469" width="9" customWidth="1"/>
    <col min="8705" max="8705" width="5.44140625" customWidth="1"/>
    <col min="8706" max="8706" width="0" hidden="1" customWidth="1"/>
    <col min="8707" max="8707" width="5.77734375" customWidth="1"/>
    <col min="8708" max="8708" width="10.21875" customWidth="1"/>
    <col min="8709" max="8710" width="13.6640625" customWidth="1"/>
    <col min="8711" max="8711" width="38.44140625" customWidth="1"/>
    <col min="8712" max="8713" width="4.88671875" customWidth="1"/>
    <col min="8714" max="8714" width="9.77734375" customWidth="1"/>
    <col min="8715" max="8715" width="8.33203125" customWidth="1"/>
    <col min="8716" max="8716" width="6.109375" customWidth="1"/>
    <col min="8717" max="8723" width="0" hidden="1" customWidth="1"/>
    <col min="8724" max="8724" width="25.21875" customWidth="1"/>
    <col min="8725" max="8725" width="9" customWidth="1"/>
    <col min="8961" max="8961" width="5.44140625" customWidth="1"/>
    <col min="8962" max="8962" width="0" hidden="1" customWidth="1"/>
    <col min="8963" max="8963" width="5.77734375" customWidth="1"/>
    <col min="8964" max="8964" width="10.21875" customWidth="1"/>
    <col min="8965" max="8966" width="13.6640625" customWidth="1"/>
    <col min="8967" max="8967" width="38.44140625" customWidth="1"/>
    <col min="8968" max="8969" width="4.88671875" customWidth="1"/>
    <col min="8970" max="8970" width="9.77734375" customWidth="1"/>
    <col min="8971" max="8971" width="8.33203125" customWidth="1"/>
    <col min="8972" max="8972" width="6.109375" customWidth="1"/>
    <col min="8973" max="8979" width="0" hidden="1" customWidth="1"/>
    <col min="8980" max="8980" width="25.21875" customWidth="1"/>
    <col min="8981" max="8981" width="9" customWidth="1"/>
    <col min="9217" max="9217" width="5.44140625" customWidth="1"/>
    <col min="9218" max="9218" width="0" hidden="1" customWidth="1"/>
    <col min="9219" max="9219" width="5.77734375" customWidth="1"/>
    <col min="9220" max="9220" width="10.21875" customWidth="1"/>
    <col min="9221" max="9222" width="13.6640625" customWidth="1"/>
    <col min="9223" max="9223" width="38.44140625" customWidth="1"/>
    <col min="9224" max="9225" width="4.88671875" customWidth="1"/>
    <col min="9226" max="9226" width="9.77734375" customWidth="1"/>
    <col min="9227" max="9227" width="8.33203125" customWidth="1"/>
    <col min="9228" max="9228" width="6.109375" customWidth="1"/>
    <col min="9229" max="9235" width="0" hidden="1" customWidth="1"/>
    <col min="9236" max="9236" width="25.21875" customWidth="1"/>
    <col min="9237" max="9237" width="9" customWidth="1"/>
    <col min="9473" max="9473" width="5.44140625" customWidth="1"/>
    <col min="9474" max="9474" width="0" hidden="1" customWidth="1"/>
    <col min="9475" max="9475" width="5.77734375" customWidth="1"/>
    <col min="9476" max="9476" width="10.21875" customWidth="1"/>
    <col min="9477" max="9478" width="13.6640625" customWidth="1"/>
    <col min="9479" max="9479" width="38.44140625" customWidth="1"/>
    <col min="9480" max="9481" width="4.88671875" customWidth="1"/>
    <col min="9482" max="9482" width="9.77734375" customWidth="1"/>
    <col min="9483" max="9483" width="8.33203125" customWidth="1"/>
    <col min="9484" max="9484" width="6.109375" customWidth="1"/>
    <col min="9485" max="9491" width="0" hidden="1" customWidth="1"/>
    <col min="9492" max="9492" width="25.21875" customWidth="1"/>
    <col min="9493" max="9493" width="9" customWidth="1"/>
    <col min="9729" max="9729" width="5.44140625" customWidth="1"/>
    <col min="9730" max="9730" width="0" hidden="1" customWidth="1"/>
    <col min="9731" max="9731" width="5.77734375" customWidth="1"/>
    <col min="9732" max="9732" width="10.21875" customWidth="1"/>
    <col min="9733" max="9734" width="13.6640625" customWidth="1"/>
    <col min="9735" max="9735" width="38.44140625" customWidth="1"/>
    <col min="9736" max="9737" width="4.88671875" customWidth="1"/>
    <col min="9738" max="9738" width="9.77734375" customWidth="1"/>
    <col min="9739" max="9739" width="8.33203125" customWidth="1"/>
    <col min="9740" max="9740" width="6.109375" customWidth="1"/>
    <col min="9741" max="9747" width="0" hidden="1" customWidth="1"/>
    <col min="9748" max="9748" width="25.21875" customWidth="1"/>
    <col min="9749" max="9749" width="9" customWidth="1"/>
    <col min="9985" max="9985" width="5.44140625" customWidth="1"/>
    <col min="9986" max="9986" width="0" hidden="1" customWidth="1"/>
    <col min="9987" max="9987" width="5.77734375" customWidth="1"/>
    <col min="9988" max="9988" width="10.21875" customWidth="1"/>
    <col min="9989" max="9990" width="13.6640625" customWidth="1"/>
    <col min="9991" max="9991" width="38.44140625" customWidth="1"/>
    <col min="9992" max="9993" width="4.88671875" customWidth="1"/>
    <col min="9994" max="9994" width="9.77734375" customWidth="1"/>
    <col min="9995" max="9995" width="8.33203125" customWidth="1"/>
    <col min="9996" max="9996" width="6.109375" customWidth="1"/>
    <col min="9997" max="10003" width="0" hidden="1" customWidth="1"/>
    <col min="10004" max="10004" width="25.21875" customWidth="1"/>
    <col min="10005" max="10005" width="9" customWidth="1"/>
    <col min="10241" max="10241" width="5.44140625" customWidth="1"/>
    <col min="10242" max="10242" width="0" hidden="1" customWidth="1"/>
    <col min="10243" max="10243" width="5.77734375" customWidth="1"/>
    <col min="10244" max="10244" width="10.21875" customWidth="1"/>
    <col min="10245" max="10246" width="13.6640625" customWidth="1"/>
    <col min="10247" max="10247" width="38.44140625" customWidth="1"/>
    <col min="10248" max="10249" width="4.88671875" customWidth="1"/>
    <col min="10250" max="10250" width="9.77734375" customWidth="1"/>
    <col min="10251" max="10251" width="8.33203125" customWidth="1"/>
    <col min="10252" max="10252" width="6.109375" customWidth="1"/>
    <col min="10253" max="10259" width="0" hidden="1" customWidth="1"/>
    <col min="10260" max="10260" width="25.21875" customWidth="1"/>
    <col min="10261" max="10261" width="9" customWidth="1"/>
    <col min="10497" max="10497" width="5.44140625" customWidth="1"/>
    <col min="10498" max="10498" width="0" hidden="1" customWidth="1"/>
    <col min="10499" max="10499" width="5.77734375" customWidth="1"/>
    <col min="10500" max="10500" width="10.21875" customWidth="1"/>
    <col min="10501" max="10502" width="13.6640625" customWidth="1"/>
    <col min="10503" max="10503" width="38.44140625" customWidth="1"/>
    <col min="10504" max="10505" width="4.88671875" customWidth="1"/>
    <col min="10506" max="10506" width="9.77734375" customWidth="1"/>
    <col min="10507" max="10507" width="8.33203125" customWidth="1"/>
    <col min="10508" max="10508" width="6.109375" customWidth="1"/>
    <col min="10509" max="10515" width="0" hidden="1" customWidth="1"/>
    <col min="10516" max="10516" width="25.21875" customWidth="1"/>
    <col min="10517" max="10517" width="9" customWidth="1"/>
    <col min="10753" max="10753" width="5.44140625" customWidth="1"/>
    <col min="10754" max="10754" width="0" hidden="1" customWidth="1"/>
    <col min="10755" max="10755" width="5.77734375" customWidth="1"/>
    <col min="10756" max="10756" width="10.21875" customWidth="1"/>
    <col min="10757" max="10758" width="13.6640625" customWidth="1"/>
    <col min="10759" max="10759" width="38.44140625" customWidth="1"/>
    <col min="10760" max="10761" width="4.88671875" customWidth="1"/>
    <col min="10762" max="10762" width="9.77734375" customWidth="1"/>
    <col min="10763" max="10763" width="8.33203125" customWidth="1"/>
    <col min="10764" max="10764" width="6.109375" customWidth="1"/>
    <col min="10765" max="10771" width="0" hidden="1" customWidth="1"/>
    <col min="10772" max="10772" width="25.21875" customWidth="1"/>
    <col min="10773" max="10773" width="9" customWidth="1"/>
    <col min="11009" max="11009" width="5.44140625" customWidth="1"/>
    <col min="11010" max="11010" width="0" hidden="1" customWidth="1"/>
    <col min="11011" max="11011" width="5.77734375" customWidth="1"/>
    <col min="11012" max="11012" width="10.21875" customWidth="1"/>
    <col min="11013" max="11014" width="13.6640625" customWidth="1"/>
    <col min="11015" max="11015" width="38.44140625" customWidth="1"/>
    <col min="11016" max="11017" width="4.88671875" customWidth="1"/>
    <col min="11018" max="11018" width="9.77734375" customWidth="1"/>
    <col min="11019" max="11019" width="8.33203125" customWidth="1"/>
    <col min="11020" max="11020" width="6.109375" customWidth="1"/>
    <col min="11021" max="11027" width="0" hidden="1" customWidth="1"/>
    <col min="11028" max="11028" width="25.21875" customWidth="1"/>
    <col min="11029" max="11029" width="9" customWidth="1"/>
    <col min="11265" max="11265" width="5.44140625" customWidth="1"/>
    <col min="11266" max="11266" width="0" hidden="1" customWidth="1"/>
    <col min="11267" max="11267" width="5.77734375" customWidth="1"/>
    <col min="11268" max="11268" width="10.21875" customWidth="1"/>
    <col min="11269" max="11270" width="13.6640625" customWidth="1"/>
    <col min="11271" max="11271" width="38.44140625" customWidth="1"/>
    <col min="11272" max="11273" width="4.88671875" customWidth="1"/>
    <col min="11274" max="11274" width="9.77734375" customWidth="1"/>
    <col min="11275" max="11275" width="8.33203125" customWidth="1"/>
    <col min="11276" max="11276" width="6.109375" customWidth="1"/>
    <col min="11277" max="11283" width="0" hidden="1" customWidth="1"/>
    <col min="11284" max="11284" width="25.21875" customWidth="1"/>
    <col min="11285" max="11285" width="9" customWidth="1"/>
    <col min="11521" max="11521" width="5.44140625" customWidth="1"/>
    <col min="11522" max="11522" width="0" hidden="1" customWidth="1"/>
    <col min="11523" max="11523" width="5.77734375" customWidth="1"/>
    <col min="11524" max="11524" width="10.21875" customWidth="1"/>
    <col min="11525" max="11526" width="13.6640625" customWidth="1"/>
    <col min="11527" max="11527" width="38.44140625" customWidth="1"/>
    <col min="11528" max="11529" width="4.88671875" customWidth="1"/>
    <col min="11530" max="11530" width="9.77734375" customWidth="1"/>
    <col min="11531" max="11531" width="8.33203125" customWidth="1"/>
    <col min="11532" max="11532" width="6.109375" customWidth="1"/>
    <col min="11533" max="11539" width="0" hidden="1" customWidth="1"/>
    <col min="11540" max="11540" width="25.21875" customWidth="1"/>
    <col min="11541" max="11541" width="9" customWidth="1"/>
    <col min="11777" max="11777" width="5.44140625" customWidth="1"/>
    <col min="11778" max="11778" width="0" hidden="1" customWidth="1"/>
    <col min="11779" max="11779" width="5.77734375" customWidth="1"/>
    <col min="11780" max="11780" width="10.21875" customWidth="1"/>
    <col min="11781" max="11782" width="13.6640625" customWidth="1"/>
    <col min="11783" max="11783" width="38.44140625" customWidth="1"/>
    <col min="11784" max="11785" width="4.88671875" customWidth="1"/>
    <col min="11786" max="11786" width="9.77734375" customWidth="1"/>
    <col min="11787" max="11787" width="8.33203125" customWidth="1"/>
    <col min="11788" max="11788" width="6.109375" customWidth="1"/>
    <col min="11789" max="11795" width="0" hidden="1" customWidth="1"/>
    <col min="11796" max="11796" width="25.21875" customWidth="1"/>
    <col min="11797" max="11797" width="9" customWidth="1"/>
    <col min="12033" max="12033" width="5.44140625" customWidth="1"/>
    <col min="12034" max="12034" width="0" hidden="1" customWidth="1"/>
    <col min="12035" max="12035" width="5.77734375" customWidth="1"/>
    <col min="12036" max="12036" width="10.21875" customWidth="1"/>
    <col min="12037" max="12038" width="13.6640625" customWidth="1"/>
    <col min="12039" max="12039" width="38.44140625" customWidth="1"/>
    <col min="12040" max="12041" width="4.88671875" customWidth="1"/>
    <col min="12042" max="12042" width="9.77734375" customWidth="1"/>
    <col min="12043" max="12043" width="8.33203125" customWidth="1"/>
    <col min="12044" max="12044" width="6.109375" customWidth="1"/>
    <col min="12045" max="12051" width="0" hidden="1" customWidth="1"/>
    <col min="12052" max="12052" width="25.21875" customWidth="1"/>
    <col min="12053" max="12053" width="9" customWidth="1"/>
    <col min="12289" max="12289" width="5.44140625" customWidth="1"/>
    <col min="12290" max="12290" width="0" hidden="1" customWidth="1"/>
    <col min="12291" max="12291" width="5.77734375" customWidth="1"/>
    <col min="12292" max="12292" width="10.21875" customWidth="1"/>
    <col min="12293" max="12294" width="13.6640625" customWidth="1"/>
    <col min="12295" max="12295" width="38.44140625" customWidth="1"/>
    <col min="12296" max="12297" width="4.88671875" customWidth="1"/>
    <col min="12298" max="12298" width="9.77734375" customWidth="1"/>
    <col min="12299" max="12299" width="8.33203125" customWidth="1"/>
    <col min="12300" max="12300" width="6.109375" customWidth="1"/>
    <col min="12301" max="12307" width="0" hidden="1" customWidth="1"/>
    <col min="12308" max="12308" width="25.21875" customWidth="1"/>
    <col min="12309" max="12309" width="9" customWidth="1"/>
    <col min="12545" max="12545" width="5.44140625" customWidth="1"/>
    <col min="12546" max="12546" width="0" hidden="1" customWidth="1"/>
    <col min="12547" max="12547" width="5.77734375" customWidth="1"/>
    <col min="12548" max="12548" width="10.21875" customWidth="1"/>
    <col min="12549" max="12550" width="13.6640625" customWidth="1"/>
    <col min="12551" max="12551" width="38.44140625" customWidth="1"/>
    <col min="12552" max="12553" width="4.88671875" customWidth="1"/>
    <col min="12554" max="12554" width="9.77734375" customWidth="1"/>
    <col min="12555" max="12555" width="8.33203125" customWidth="1"/>
    <col min="12556" max="12556" width="6.109375" customWidth="1"/>
    <col min="12557" max="12563" width="0" hidden="1" customWidth="1"/>
    <col min="12564" max="12564" width="25.21875" customWidth="1"/>
    <col min="12565" max="12565" width="9" customWidth="1"/>
    <col min="12801" max="12801" width="5.44140625" customWidth="1"/>
    <col min="12802" max="12802" width="0" hidden="1" customWidth="1"/>
    <col min="12803" max="12803" width="5.77734375" customWidth="1"/>
    <col min="12804" max="12804" width="10.21875" customWidth="1"/>
    <col min="12805" max="12806" width="13.6640625" customWidth="1"/>
    <col min="12807" max="12807" width="38.44140625" customWidth="1"/>
    <col min="12808" max="12809" width="4.88671875" customWidth="1"/>
    <col min="12810" max="12810" width="9.77734375" customWidth="1"/>
    <col min="12811" max="12811" width="8.33203125" customWidth="1"/>
    <col min="12812" max="12812" width="6.109375" customWidth="1"/>
    <col min="12813" max="12819" width="0" hidden="1" customWidth="1"/>
    <col min="12820" max="12820" width="25.21875" customWidth="1"/>
    <col min="12821" max="12821" width="9" customWidth="1"/>
    <col min="13057" max="13057" width="5.44140625" customWidth="1"/>
    <col min="13058" max="13058" width="0" hidden="1" customWidth="1"/>
    <col min="13059" max="13059" width="5.77734375" customWidth="1"/>
    <col min="13060" max="13060" width="10.21875" customWidth="1"/>
    <col min="13061" max="13062" width="13.6640625" customWidth="1"/>
    <col min="13063" max="13063" width="38.44140625" customWidth="1"/>
    <col min="13064" max="13065" width="4.88671875" customWidth="1"/>
    <col min="13066" max="13066" width="9.77734375" customWidth="1"/>
    <col min="13067" max="13067" width="8.33203125" customWidth="1"/>
    <col min="13068" max="13068" width="6.109375" customWidth="1"/>
    <col min="13069" max="13075" width="0" hidden="1" customWidth="1"/>
    <col min="13076" max="13076" width="25.21875" customWidth="1"/>
    <col min="13077" max="13077" width="9" customWidth="1"/>
    <col min="13313" max="13313" width="5.44140625" customWidth="1"/>
    <col min="13314" max="13314" width="0" hidden="1" customWidth="1"/>
    <col min="13315" max="13315" width="5.77734375" customWidth="1"/>
    <col min="13316" max="13316" width="10.21875" customWidth="1"/>
    <col min="13317" max="13318" width="13.6640625" customWidth="1"/>
    <col min="13319" max="13319" width="38.44140625" customWidth="1"/>
    <col min="13320" max="13321" width="4.88671875" customWidth="1"/>
    <col min="13322" max="13322" width="9.77734375" customWidth="1"/>
    <col min="13323" max="13323" width="8.33203125" customWidth="1"/>
    <col min="13324" max="13324" width="6.109375" customWidth="1"/>
    <col min="13325" max="13331" width="0" hidden="1" customWidth="1"/>
    <col min="13332" max="13332" width="25.21875" customWidth="1"/>
    <col min="13333" max="13333" width="9" customWidth="1"/>
    <col min="13569" max="13569" width="5.44140625" customWidth="1"/>
    <col min="13570" max="13570" width="0" hidden="1" customWidth="1"/>
    <col min="13571" max="13571" width="5.77734375" customWidth="1"/>
    <col min="13572" max="13572" width="10.21875" customWidth="1"/>
    <col min="13573" max="13574" width="13.6640625" customWidth="1"/>
    <col min="13575" max="13575" width="38.44140625" customWidth="1"/>
    <col min="13576" max="13577" width="4.88671875" customWidth="1"/>
    <col min="13578" max="13578" width="9.77734375" customWidth="1"/>
    <col min="13579" max="13579" width="8.33203125" customWidth="1"/>
    <col min="13580" max="13580" width="6.109375" customWidth="1"/>
    <col min="13581" max="13587" width="0" hidden="1" customWidth="1"/>
    <col min="13588" max="13588" width="25.21875" customWidth="1"/>
    <col min="13589" max="13589" width="9" customWidth="1"/>
    <col min="13825" max="13825" width="5.44140625" customWidth="1"/>
    <col min="13826" max="13826" width="0" hidden="1" customWidth="1"/>
    <col min="13827" max="13827" width="5.77734375" customWidth="1"/>
    <col min="13828" max="13828" width="10.21875" customWidth="1"/>
    <col min="13829" max="13830" width="13.6640625" customWidth="1"/>
    <col min="13831" max="13831" width="38.44140625" customWidth="1"/>
    <col min="13832" max="13833" width="4.88671875" customWidth="1"/>
    <col min="13834" max="13834" width="9.77734375" customWidth="1"/>
    <col min="13835" max="13835" width="8.33203125" customWidth="1"/>
    <col min="13836" max="13836" width="6.109375" customWidth="1"/>
    <col min="13837" max="13843" width="0" hidden="1" customWidth="1"/>
    <col min="13844" max="13844" width="25.21875" customWidth="1"/>
    <col min="13845" max="13845" width="9" customWidth="1"/>
    <col min="14081" max="14081" width="5.44140625" customWidth="1"/>
    <col min="14082" max="14082" width="0" hidden="1" customWidth="1"/>
    <col min="14083" max="14083" width="5.77734375" customWidth="1"/>
    <col min="14084" max="14084" width="10.21875" customWidth="1"/>
    <col min="14085" max="14086" width="13.6640625" customWidth="1"/>
    <col min="14087" max="14087" width="38.44140625" customWidth="1"/>
    <col min="14088" max="14089" width="4.88671875" customWidth="1"/>
    <col min="14090" max="14090" width="9.77734375" customWidth="1"/>
    <col min="14091" max="14091" width="8.33203125" customWidth="1"/>
    <col min="14092" max="14092" width="6.109375" customWidth="1"/>
    <col min="14093" max="14099" width="0" hidden="1" customWidth="1"/>
    <col min="14100" max="14100" width="25.21875" customWidth="1"/>
    <col min="14101" max="14101" width="9" customWidth="1"/>
    <col min="14337" max="14337" width="5.44140625" customWidth="1"/>
    <col min="14338" max="14338" width="0" hidden="1" customWidth="1"/>
    <col min="14339" max="14339" width="5.77734375" customWidth="1"/>
    <col min="14340" max="14340" width="10.21875" customWidth="1"/>
    <col min="14341" max="14342" width="13.6640625" customWidth="1"/>
    <col min="14343" max="14343" width="38.44140625" customWidth="1"/>
    <col min="14344" max="14345" width="4.88671875" customWidth="1"/>
    <col min="14346" max="14346" width="9.77734375" customWidth="1"/>
    <col min="14347" max="14347" width="8.33203125" customWidth="1"/>
    <col min="14348" max="14348" width="6.109375" customWidth="1"/>
    <col min="14349" max="14355" width="0" hidden="1" customWidth="1"/>
    <col min="14356" max="14356" width="25.21875" customWidth="1"/>
    <col min="14357" max="14357" width="9" customWidth="1"/>
    <col min="14593" max="14593" width="5.44140625" customWidth="1"/>
    <col min="14594" max="14594" width="0" hidden="1" customWidth="1"/>
    <col min="14595" max="14595" width="5.77734375" customWidth="1"/>
    <col min="14596" max="14596" width="10.21875" customWidth="1"/>
    <col min="14597" max="14598" width="13.6640625" customWidth="1"/>
    <col min="14599" max="14599" width="38.44140625" customWidth="1"/>
    <col min="14600" max="14601" width="4.88671875" customWidth="1"/>
    <col min="14602" max="14602" width="9.77734375" customWidth="1"/>
    <col min="14603" max="14603" width="8.33203125" customWidth="1"/>
    <col min="14604" max="14604" width="6.109375" customWidth="1"/>
    <col min="14605" max="14611" width="0" hidden="1" customWidth="1"/>
    <col min="14612" max="14612" width="25.21875" customWidth="1"/>
    <col min="14613" max="14613" width="9" customWidth="1"/>
    <col min="14849" max="14849" width="5.44140625" customWidth="1"/>
    <col min="14850" max="14850" width="0" hidden="1" customWidth="1"/>
    <col min="14851" max="14851" width="5.77734375" customWidth="1"/>
    <col min="14852" max="14852" width="10.21875" customWidth="1"/>
    <col min="14853" max="14854" width="13.6640625" customWidth="1"/>
    <col min="14855" max="14855" width="38.44140625" customWidth="1"/>
    <col min="14856" max="14857" width="4.88671875" customWidth="1"/>
    <col min="14858" max="14858" width="9.77734375" customWidth="1"/>
    <col min="14859" max="14859" width="8.33203125" customWidth="1"/>
    <col min="14860" max="14860" width="6.109375" customWidth="1"/>
    <col min="14861" max="14867" width="0" hidden="1" customWidth="1"/>
    <col min="14868" max="14868" width="25.21875" customWidth="1"/>
    <col min="14869" max="14869" width="9" customWidth="1"/>
    <col min="15105" max="15105" width="5.44140625" customWidth="1"/>
    <col min="15106" max="15106" width="0" hidden="1" customWidth="1"/>
    <col min="15107" max="15107" width="5.77734375" customWidth="1"/>
    <col min="15108" max="15108" width="10.21875" customWidth="1"/>
    <col min="15109" max="15110" width="13.6640625" customWidth="1"/>
    <col min="15111" max="15111" width="38.44140625" customWidth="1"/>
    <col min="15112" max="15113" width="4.88671875" customWidth="1"/>
    <col min="15114" max="15114" width="9.77734375" customWidth="1"/>
    <col min="15115" max="15115" width="8.33203125" customWidth="1"/>
    <col min="15116" max="15116" width="6.109375" customWidth="1"/>
    <col min="15117" max="15123" width="0" hidden="1" customWidth="1"/>
    <col min="15124" max="15124" width="25.21875" customWidth="1"/>
    <col min="15125" max="15125" width="9" customWidth="1"/>
    <col min="15361" max="15361" width="5.44140625" customWidth="1"/>
    <col min="15362" max="15362" width="0" hidden="1" customWidth="1"/>
    <col min="15363" max="15363" width="5.77734375" customWidth="1"/>
    <col min="15364" max="15364" width="10.21875" customWidth="1"/>
    <col min="15365" max="15366" width="13.6640625" customWidth="1"/>
    <col min="15367" max="15367" width="38.44140625" customWidth="1"/>
    <col min="15368" max="15369" width="4.88671875" customWidth="1"/>
    <col min="15370" max="15370" width="9.77734375" customWidth="1"/>
    <col min="15371" max="15371" width="8.33203125" customWidth="1"/>
    <col min="15372" max="15372" width="6.109375" customWidth="1"/>
    <col min="15373" max="15379" width="0" hidden="1" customWidth="1"/>
    <col min="15380" max="15380" width="25.21875" customWidth="1"/>
    <col min="15381" max="15381" width="9" customWidth="1"/>
    <col min="15617" max="15617" width="5.44140625" customWidth="1"/>
    <col min="15618" max="15618" width="0" hidden="1" customWidth="1"/>
    <col min="15619" max="15619" width="5.77734375" customWidth="1"/>
    <col min="15620" max="15620" width="10.21875" customWidth="1"/>
    <col min="15621" max="15622" width="13.6640625" customWidth="1"/>
    <col min="15623" max="15623" width="38.44140625" customWidth="1"/>
    <col min="15624" max="15625" width="4.88671875" customWidth="1"/>
    <col min="15626" max="15626" width="9.77734375" customWidth="1"/>
    <col min="15627" max="15627" width="8.33203125" customWidth="1"/>
    <col min="15628" max="15628" width="6.109375" customWidth="1"/>
    <col min="15629" max="15635" width="0" hidden="1" customWidth="1"/>
    <col min="15636" max="15636" width="25.21875" customWidth="1"/>
    <col min="15637" max="15637" width="9" customWidth="1"/>
    <col min="15873" max="15873" width="5.44140625" customWidth="1"/>
    <col min="15874" max="15874" width="0" hidden="1" customWidth="1"/>
    <col min="15875" max="15875" width="5.77734375" customWidth="1"/>
    <col min="15876" max="15876" width="10.21875" customWidth="1"/>
    <col min="15877" max="15878" width="13.6640625" customWidth="1"/>
    <col min="15879" max="15879" width="38.44140625" customWidth="1"/>
    <col min="15880" max="15881" width="4.88671875" customWidth="1"/>
    <col min="15882" max="15882" width="9.77734375" customWidth="1"/>
    <col min="15883" max="15883" width="8.33203125" customWidth="1"/>
    <col min="15884" max="15884" width="6.109375" customWidth="1"/>
    <col min="15885" max="15891" width="0" hidden="1" customWidth="1"/>
    <col min="15892" max="15892" width="25.21875" customWidth="1"/>
    <col min="15893" max="15893" width="9" customWidth="1"/>
    <col min="16129" max="16129" width="5.44140625" customWidth="1"/>
    <col min="16130" max="16130" width="0" hidden="1" customWidth="1"/>
    <col min="16131" max="16131" width="5.77734375" customWidth="1"/>
    <col min="16132" max="16132" width="10.21875" customWidth="1"/>
    <col min="16133" max="16134" width="13.6640625" customWidth="1"/>
    <col min="16135" max="16135" width="38.44140625" customWidth="1"/>
    <col min="16136" max="16137" width="4.88671875" customWidth="1"/>
    <col min="16138" max="16138" width="9.77734375" customWidth="1"/>
    <col min="16139" max="16139" width="8.33203125" customWidth="1"/>
    <col min="16140" max="16140" width="6.109375" customWidth="1"/>
    <col min="16141" max="16147" width="0" hidden="1" customWidth="1"/>
    <col min="16148" max="16148" width="25.21875" customWidth="1"/>
    <col min="16149" max="16149" width="9" customWidth="1"/>
  </cols>
  <sheetData>
    <row r="1" spans="1:21" s="24" customFormat="1" ht="41.4" x14ac:dyDescent="0.3">
      <c r="A1" s="20" t="s">
        <v>229</v>
      </c>
      <c r="B1" s="21" t="s">
        <v>230</v>
      </c>
      <c r="C1" s="20" t="s">
        <v>1</v>
      </c>
      <c r="D1" s="20" t="s">
        <v>2</v>
      </c>
      <c r="E1" s="22" t="s">
        <v>3</v>
      </c>
      <c r="F1" s="22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0" t="s">
        <v>231</v>
      </c>
      <c r="N1" s="20" t="s">
        <v>232</v>
      </c>
      <c r="O1" s="21" t="s">
        <v>233</v>
      </c>
      <c r="P1" s="20" t="s">
        <v>234</v>
      </c>
      <c r="Q1" s="20" t="s">
        <v>235</v>
      </c>
      <c r="R1" s="20" t="s">
        <v>236</v>
      </c>
      <c r="S1" s="20" t="s">
        <v>237</v>
      </c>
      <c r="T1" s="5" t="s">
        <v>238</v>
      </c>
      <c r="U1" s="23"/>
    </row>
    <row r="2" spans="1:21" ht="30" customHeight="1" x14ac:dyDescent="0.3">
      <c r="A2" s="25">
        <v>1</v>
      </c>
      <c r="B2" s="26" t="s">
        <v>239</v>
      </c>
      <c r="C2" s="26" t="s">
        <v>12</v>
      </c>
      <c r="D2" s="26" t="s">
        <v>240</v>
      </c>
      <c r="E2" s="27" t="s">
        <v>241</v>
      </c>
      <c r="F2" s="27" t="s">
        <v>242</v>
      </c>
      <c r="G2" s="28" t="s">
        <v>243</v>
      </c>
      <c r="H2" s="29">
        <v>1</v>
      </c>
      <c r="I2" s="27" t="s">
        <v>15</v>
      </c>
      <c r="J2" s="26" t="s">
        <v>244</v>
      </c>
      <c r="K2" s="26" t="s">
        <v>21</v>
      </c>
      <c r="L2" s="27" t="s">
        <v>245</v>
      </c>
      <c r="M2" s="30">
        <v>37</v>
      </c>
      <c r="N2" s="30">
        <v>185</v>
      </c>
      <c r="O2" s="31">
        <v>185</v>
      </c>
      <c r="P2" s="26" t="s">
        <v>246</v>
      </c>
      <c r="Q2" s="26" t="s">
        <v>247</v>
      </c>
      <c r="R2" s="26" t="s">
        <v>43</v>
      </c>
      <c r="S2" s="26"/>
      <c r="T2" s="32" t="s">
        <v>248</v>
      </c>
    </row>
    <row r="3" spans="1:21" ht="30" customHeight="1" x14ac:dyDescent="0.3">
      <c r="A3" s="25">
        <v>2</v>
      </c>
      <c r="B3" s="26" t="s">
        <v>249</v>
      </c>
      <c r="C3" s="26" t="s">
        <v>12</v>
      </c>
      <c r="D3" s="26" t="s">
        <v>250</v>
      </c>
      <c r="E3" s="27" t="s">
        <v>251</v>
      </c>
      <c r="F3" s="27" t="s">
        <v>252</v>
      </c>
      <c r="G3" s="28" t="s">
        <v>253</v>
      </c>
      <c r="H3" s="29">
        <v>1</v>
      </c>
      <c r="I3" s="27" t="s">
        <v>15</v>
      </c>
      <c r="J3" s="26" t="s">
        <v>254</v>
      </c>
      <c r="K3" s="26" t="s">
        <v>17</v>
      </c>
      <c r="L3" s="27" t="s">
        <v>245</v>
      </c>
      <c r="M3" s="30">
        <v>55</v>
      </c>
      <c r="N3" s="30">
        <v>275</v>
      </c>
      <c r="O3" s="31">
        <v>275</v>
      </c>
      <c r="P3" s="26" t="s">
        <v>246</v>
      </c>
      <c r="Q3" s="26" t="s">
        <v>247</v>
      </c>
      <c r="R3" s="26" t="s">
        <v>43</v>
      </c>
      <c r="S3" s="26"/>
      <c r="T3" s="32" t="s">
        <v>255</v>
      </c>
    </row>
    <row r="4" spans="1:21" ht="30" customHeight="1" x14ac:dyDescent="0.3">
      <c r="A4" s="25">
        <v>3</v>
      </c>
      <c r="B4" s="26" t="s">
        <v>256</v>
      </c>
      <c r="C4" s="26" t="s">
        <v>12</v>
      </c>
      <c r="D4" s="26" t="s">
        <v>250</v>
      </c>
      <c r="E4" s="27" t="s">
        <v>257</v>
      </c>
      <c r="F4" s="27" t="s">
        <v>258</v>
      </c>
      <c r="G4" s="28" t="s">
        <v>259</v>
      </c>
      <c r="H4" s="29">
        <v>1</v>
      </c>
      <c r="I4" s="27" t="s">
        <v>15</v>
      </c>
      <c r="J4" s="26" t="s">
        <v>260</v>
      </c>
      <c r="K4" s="26" t="s">
        <v>17</v>
      </c>
      <c r="L4" s="27" t="s">
        <v>261</v>
      </c>
      <c r="M4" s="30">
        <v>65</v>
      </c>
      <c r="N4" s="30">
        <v>325</v>
      </c>
      <c r="O4" s="31">
        <v>325</v>
      </c>
      <c r="P4" s="26" t="s">
        <v>246</v>
      </c>
      <c r="Q4" s="26" t="s">
        <v>247</v>
      </c>
      <c r="R4" s="26" t="s">
        <v>43</v>
      </c>
      <c r="S4" s="26"/>
      <c r="T4" s="32" t="s">
        <v>262</v>
      </c>
    </row>
    <row r="5" spans="1:21" ht="30" customHeight="1" x14ac:dyDescent="0.3">
      <c r="A5" s="25">
        <v>4</v>
      </c>
      <c r="B5" s="26" t="s">
        <v>263</v>
      </c>
      <c r="C5" s="26" t="s">
        <v>12</v>
      </c>
      <c r="D5" s="26" t="s">
        <v>264</v>
      </c>
      <c r="E5" s="27" t="s">
        <v>265</v>
      </c>
      <c r="F5" s="27" t="s">
        <v>266</v>
      </c>
      <c r="G5" s="28" t="s">
        <v>267</v>
      </c>
      <c r="H5" s="29">
        <v>1</v>
      </c>
      <c r="I5" s="27" t="s">
        <v>15</v>
      </c>
      <c r="J5" s="26" t="s">
        <v>268</v>
      </c>
      <c r="K5" s="26" t="s">
        <v>43</v>
      </c>
      <c r="L5" s="27" t="s">
        <v>261</v>
      </c>
      <c r="M5" s="30">
        <v>89</v>
      </c>
      <c r="N5" s="30">
        <v>445</v>
      </c>
      <c r="O5" s="31">
        <v>445</v>
      </c>
      <c r="P5" s="26" t="s">
        <v>246</v>
      </c>
      <c r="Q5" s="26" t="s">
        <v>247</v>
      </c>
      <c r="R5" s="26" t="s">
        <v>43</v>
      </c>
      <c r="S5" s="26"/>
      <c r="T5" s="32" t="s">
        <v>269</v>
      </c>
    </row>
    <row r="6" spans="1:21" ht="30" customHeight="1" x14ac:dyDescent="0.3">
      <c r="A6" s="25">
        <v>5</v>
      </c>
      <c r="B6" s="26" t="s">
        <v>270</v>
      </c>
      <c r="C6" s="26" t="s">
        <v>12</v>
      </c>
      <c r="D6" s="26" t="s">
        <v>271</v>
      </c>
      <c r="E6" s="27" t="s">
        <v>272</v>
      </c>
      <c r="F6" s="27" t="s">
        <v>273</v>
      </c>
      <c r="G6" s="28" t="s">
        <v>274</v>
      </c>
      <c r="H6" s="29">
        <v>1</v>
      </c>
      <c r="I6" s="27" t="s">
        <v>15</v>
      </c>
      <c r="J6" s="26" t="s">
        <v>275</v>
      </c>
      <c r="K6" s="26" t="s">
        <v>21</v>
      </c>
      <c r="L6" s="27" t="s">
        <v>261</v>
      </c>
      <c r="M6" s="30">
        <v>60</v>
      </c>
      <c r="N6" s="30">
        <v>300</v>
      </c>
      <c r="O6" s="31">
        <v>300</v>
      </c>
      <c r="P6" s="26" t="s">
        <v>246</v>
      </c>
      <c r="Q6" s="26" t="s">
        <v>247</v>
      </c>
      <c r="R6" s="26" t="s">
        <v>43</v>
      </c>
      <c r="S6" s="26"/>
      <c r="T6" s="32" t="s">
        <v>276</v>
      </c>
    </row>
    <row r="7" spans="1:21" ht="30" customHeight="1" x14ac:dyDescent="0.3">
      <c r="A7" s="25">
        <v>6</v>
      </c>
      <c r="B7" s="26" t="s">
        <v>277</v>
      </c>
      <c r="C7" s="26" t="s">
        <v>12</v>
      </c>
      <c r="D7" s="26" t="s">
        <v>278</v>
      </c>
      <c r="E7" s="27" t="s">
        <v>279</v>
      </c>
      <c r="F7" s="27" t="s">
        <v>280</v>
      </c>
      <c r="G7" s="28" t="s">
        <v>281</v>
      </c>
      <c r="H7" s="29">
        <v>1</v>
      </c>
      <c r="I7" s="27" t="s">
        <v>48</v>
      </c>
      <c r="J7" s="26" t="s">
        <v>108</v>
      </c>
      <c r="K7" s="26" t="s">
        <v>43</v>
      </c>
      <c r="L7" s="27" t="s">
        <v>261</v>
      </c>
      <c r="M7" s="30">
        <v>60</v>
      </c>
      <c r="N7" s="30">
        <v>300</v>
      </c>
      <c r="O7" s="31">
        <v>300</v>
      </c>
      <c r="P7" s="26" t="s">
        <v>246</v>
      </c>
      <c r="Q7" s="26" t="s">
        <v>247</v>
      </c>
      <c r="R7" s="26" t="s">
        <v>43</v>
      </c>
      <c r="S7" s="26"/>
      <c r="T7" s="32" t="s">
        <v>282</v>
      </c>
    </row>
    <row r="8" spans="1:21" ht="30" customHeight="1" x14ac:dyDescent="0.3">
      <c r="A8" s="25">
        <v>7</v>
      </c>
      <c r="B8" s="26" t="s">
        <v>283</v>
      </c>
      <c r="C8" s="26" t="s">
        <v>12</v>
      </c>
      <c r="D8" s="26" t="s">
        <v>250</v>
      </c>
      <c r="E8" s="27" t="s">
        <v>284</v>
      </c>
      <c r="F8" s="27" t="s">
        <v>285</v>
      </c>
      <c r="G8" s="28" t="s">
        <v>286</v>
      </c>
      <c r="H8" s="29">
        <v>1</v>
      </c>
      <c r="I8" s="27" t="s">
        <v>15</v>
      </c>
      <c r="J8" s="26" t="s">
        <v>287</v>
      </c>
      <c r="K8" s="26" t="s">
        <v>17</v>
      </c>
      <c r="L8" s="27" t="s">
        <v>261</v>
      </c>
      <c r="M8" s="30">
        <v>55</v>
      </c>
      <c r="N8" s="30">
        <v>275</v>
      </c>
      <c r="O8" s="31">
        <v>275</v>
      </c>
      <c r="P8" s="26" t="s">
        <v>246</v>
      </c>
      <c r="Q8" s="26" t="s">
        <v>247</v>
      </c>
      <c r="R8" s="26" t="s">
        <v>43</v>
      </c>
      <c r="S8" s="26"/>
      <c r="T8" s="32" t="s">
        <v>288</v>
      </c>
    </row>
    <row r="9" spans="1:21" ht="30" customHeight="1" x14ac:dyDescent="0.3">
      <c r="A9" s="25">
        <v>8</v>
      </c>
      <c r="B9" s="26" t="s">
        <v>289</v>
      </c>
      <c r="C9" s="26" t="s">
        <v>12</v>
      </c>
      <c r="D9" s="26" t="s">
        <v>290</v>
      </c>
      <c r="E9" s="27" t="s">
        <v>291</v>
      </c>
      <c r="F9" s="27" t="s">
        <v>292</v>
      </c>
      <c r="G9" s="28" t="s">
        <v>293</v>
      </c>
      <c r="H9" s="29">
        <v>1</v>
      </c>
      <c r="I9" s="27" t="s">
        <v>15</v>
      </c>
      <c r="J9" s="26" t="s">
        <v>294</v>
      </c>
      <c r="K9" s="26" t="s">
        <v>21</v>
      </c>
      <c r="L9" s="27" t="s">
        <v>261</v>
      </c>
      <c r="M9" s="30">
        <v>37</v>
      </c>
      <c r="N9" s="30">
        <v>185</v>
      </c>
      <c r="O9" s="31">
        <v>185</v>
      </c>
      <c r="P9" s="26" t="s">
        <v>246</v>
      </c>
      <c r="Q9" s="26" t="s">
        <v>247</v>
      </c>
      <c r="R9" s="26" t="s">
        <v>43</v>
      </c>
      <c r="S9" s="26"/>
      <c r="T9" s="32" t="s">
        <v>295</v>
      </c>
    </row>
    <row r="10" spans="1:21" ht="30" customHeight="1" x14ac:dyDescent="0.3">
      <c r="A10" s="25">
        <v>9</v>
      </c>
      <c r="B10" s="26" t="s">
        <v>296</v>
      </c>
      <c r="C10" s="26" t="s">
        <v>12</v>
      </c>
      <c r="D10" s="26" t="s">
        <v>297</v>
      </c>
      <c r="E10" s="27" t="s">
        <v>298</v>
      </c>
      <c r="F10" s="27" t="s">
        <v>299</v>
      </c>
      <c r="G10" s="28" t="s">
        <v>300</v>
      </c>
      <c r="H10" s="29">
        <v>1</v>
      </c>
      <c r="I10" s="27" t="s">
        <v>15</v>
      </c>
      <c r="J10" s="26" t="s">
        <v>301</v>
      </c>
      <c r="K10" s="26" t="s">
        <v>21</v>
      </c>
      <c r="L10" s="27" t="s">
        <v>261</v>
      </c>
      <c r="M10" s="30">
        <v>37</v>
      </c>
      <c r="N10" s="30">
        <v>185</v>
      </c>
      <c r="O10" s="31">
        <v>185</v>
      </c>
      <c r="P10" s="26" t="s">
        <v>246</v>
      </c>
      <c r="Q10" s="26" t="s">
        <v>247</v>
      </c>
      <c r="R10" s="26" t="s">
        <v>43</v>
      </c>
      <c r="S10" s="26"/>
      <c r="T10" s="32" t="s">
        <v>302</v>
      </c>
    </row>
    <row r="11" spans="1:21" ht="30" customHeight="1" x14ac:dyDescent="0.3">
      <c r="A11" s="25">
        <v>10</v>
      </c>
      <c r="B11" s="26" t="s">
        <v>303</v>
      </c>
      <c r="C11" s="26" t="s">
        <v>12</v>
      </c>
      <c r="D11" s="26" t="s">
        <v>250</v>
      </c>
      <c r="E11" s="27" t="s">
        <v>304</v>
      </c>
      <c r="F11" s="27" t="s">
        <v>305</v>
      </c>
      <c r="G11" s="28" t="s">
        <v>306</v>
      </c>
      <c r="H11" s="29">
        <v>1</v>
      </c>
      <c r="I11" s="27" t="s">
        <v>307</v>
      </c>
      <c r="J11" s="26" t="s">
        <v>308</v>
      </c>
      <c r="K11" s="26" t="s">
        <v>17</v>
      </c>
      <c r="L11" s="27" t="s">
        <v>261</v>
      </c>
      <c r="M11" s="30">
        <v>60</v>
      </c>
      <c r="N11" s="30">
        <v>300</v>
      </c>
      <c r="O11" s="31">
        <v>300</v>
      </c>
      <c r="P11" s="26" t="s">
        <v>246</v>
      </c>
      <c r="Q11" s="26" t="s">
        <v>247</v>
      </c>
      <c r="R11" s="26" t="s">
        <v>43</v>
      </c>
      <c r="S11" s="26"/>
      <c r="T11" s="32" t="s">
        <v>309</v>
      </c>
    </row>
    <row r="12" spans="1:21" ht="30" customHeight="1" x14ac:dyDescent="0.3">
      <c r="A12" s="25">
        <v>11</v>
      </c>
      <c r="B12" s="26" t="s">
        <v>310</v>
      </c>
      <c r="C12" s="26" t="s">
        <v>12</v>
      </c>
      <c r="D12" s="26" t="s">
        <v>250</v>
      </c>
      <c r="E12" s="27" t="s">
        <v>311</v>
      </c>
      <c r="F12" s="27" t="s">
        <v>312</v>
      </c>
      <c r="G12" s="28" t="s">
        <v>313</v>
      </c>
      <c r="H12" s="29">
        <v>1</v>
      </c>
      <c r="I12" s="27" t="s">
        <v>15</v>
      </c>
      <c r="J12" s="26" t="s">
        <v>314</v>
      </c>
      <c r="K12" s="26" t="s">
        <v>17</v>
      </c>
      <c r="L12" s="27" t="s">
        <v>261</v>
      </c>
      <c r="M12" s="30">
        <v>50</v>
      </c>
      <c r="N12" s="30">
        <v>250</v>
      </c>
      <c r="O12" s="31">
        <v>250</v>
      </c>
      <c r="P12" s="26" t="s">
        <v>246</v>
      </c>
      <c r="Q12" s="26" t="s">
        <v>247</v>
      </c>
      <c r="R12" s="26" t="s">
        <v>43</v>
      </c>
      <c r="S12" s="26"/>
      <c r="T12" s="32" t="s">
        <v>315</v>
      </c>
    </row>
    <row r="13" spans="1:21" ht="30" customHeight="1" x14ac:dyDescent="0.3">
      <c r="A13" s="25">
        <v>12</v>
      </c>
      <c r="B13" s="26" t="s">
        <v>316</v>
      </c>
      <c r="C13" s="26" t="s">
        <v>12</v>
      </c>
      <c r="D13" s="26" t="s">
        <v>240</v>
      </c>
      <c r="E13" s="27" t="s">
        <v>317</v>
      </c>
      <c r="F13" s="27" t="s">
        <v>318</v>
      </c>
      <c r="G13" s="28" t="s">
        <v>319</v>
      </c>
      <c r="H13" s="29">
        <v>1</v>
      </c>
      <c r="I13" s="27" t="s">
        <v>15</v>
      </c>
      <c r="J13" s="26" t="s">
        <v>320</v>
      </c>
      <c r="K13" s="26" t="s">
        <v>39</v>
      </c>
      <c r="L13" s="27" t="s">
        <v>261</v>
      </c>
      <c r="M13" s="30">
        <v>89</v>
      </c>
      <c r="N13" s="30">
        <v>445</v>
      </c>
      <c r="O13" s="31">
        <v>445</v>
      </c>
      <c r="P13" s="26" t="s">
        <v>246</v>
      </c>
      <c r="Q13" s="26" t="s">
        <v>247</v>
      </c>
      <c r="R13" s="26" t="s">
        <v>43</v>
      </c>
      <c r="S13" s="26"/>
      <c r="T13" s="32" t="s">
        <v>321</v>
      </c>
    </row>
    <row r="14" spans="1:21" ht="30" customHeight="1" x14ac:dyDescent="0.3">
      <c r="A14" s="25">
        <v>13</v>
      </c>
      <c r="B14" s="26" t="s">
        <v>322</v>
      </c>
      <c r="C14" s="26" t="s">
        <v>12</v>
      </c>
      <c r="D14" s="26" t="s">
        <v>240</v>
      </c>
      <c r="E14" s="27" t="s">
        <v>323</v>
      </c>
      <c r="F14" s="27" t="s">
        <v>324</v>
      </c>
      <c r="G14" s="28" t="s">
        <v>325</v>
      </c>
      <c r="H14" s="29">
        <v>1</v>
      </c>
      <c r="I14" s="27" t="s">
        <v>15</v>
      </c>
      <c r="J14" s="26" t="s">
        <v>326</v>
      </c>
      <c r="K14" s="26" t="s">
        <v>21</v>
      </c>
      <c r="L14" s="27" t="s">
        <v>261</v>
      </c>
      <c r="M14" s="30">
        <v>37</v>
      </c>
      <c r="N14" s="30">
        <v>185</v>
      </c>
      <c r="O14" s="31">
        <v>185</v>
      </c>
      <c r="P14" s="26" t="s">
        <v>246</v>
      </c>
      <c r="Q14" s="26" t="s">
        <v>247</v>
      </c>
      <c r="R14" s="26" t="s">
        <v>43</v>
      </c>
      <c r="S14" s="26"/>
      <c r="T14" s="32" t="s">
        <v>327</v>
      </c>
      <c r="U14" s="34"/>
    </row>
    <row r="15" spans="1:21" ht="30" customHeight="1" x14ac:dyDescent="0.3">
      <c r="A15" s="25">
        <v>14</v>
      </c>
      <c r="B15" s="26" t="s">
        <v>328</v>
      </c>
      <c r="C15" s="26" t="s">
        <v>12</v>
      </c>
      <c r="D15" s="26" t="s">
        <v>329</v>
      </c>
      <c r="E15" s="27" t="s">
        <v>330</v>
      </c>
      <c r="F15" s="27" t="s">
        <v>331</v>
      </c>
      <c r="G15" s="28" t="s">
        <v>332</v>
      </c>
      <c r="H15" s="29">
        <v>1</v>
      </c>
      <c r="I15" s="27" t="s">
        <v>15</v>
      </c>
      <c r="J15" s="26" t="s">
        <v>333</v>
      </c>
      <c r="K15" s="26" t="s">
        <v>21</v>
      </c>
      <c r="L15" s="27" t="s">
        <v>261</v>
      </c>
      <c r="M15" s="30">
        <v>63</v>
      </c>
      <c r="N15" s="30">
        <v>315</v>
      </c>
      <c r="O15" s="31">
        <v>315</v>
      </c>
      <c r="P15" s="26" t="s">
        <v>246</v>
      </c>
      <c r="Q15" s="26" t="s">
        <v>247</v>
      </c>
      <c r="R15" s="26" t="s">
        <v>43</v>
      </c>
      <c r="S15" s="26"/>
      <c r="T15" s="32" t="s">
        <v>334</v>
      </c>
    </row>
    <row r="16" spans="1:21" ht="30" customHeight="1" x14ac:dyDescent="0.3">
      <c r="A16" s="25">
        <v>15</v>
      </c>
      <c r="B16" s="26" t="s">
        <v>335</v>
      </c>
      <c r="C16" s="26" t="s">
        <v>12</v>
      </c>
      <c r="D16" s="26" t="s">
        <v>336</v>
      </c>
      <c r="E16" s="27" t="s">
        <v>337</v>
      </c>
      <c r="F16" s="27" t="s">
        <v>338</v>
      </c>
      <c r="G16" s="28" t="s">
        <v>339</v>
      </c>
      <c r="H16" s="29">
        <v>1</v>
      </c>
      <c r="I16" s="27" t="s">
        <v>15</v>
      </c>
      <c r="J16" s="26" t="s">
        <v>340</v>
      </c>
      <c r="K16" s="26" t="s">
        <v>21</v>
      </c>
      <c r="L16" s="27" t="s">
        <v>261</v>
      </c>
      <c r="M16" s="30">
        <v>48</v>
      </c>
      <c r="N16" s="30">
        <v>240</v>
      </c>
      <c r="O16" s="31">
        <v>240</v>
      </c>
      <c r="P16" s="26" t="s">
        <v>246</v>
      </c>
      <c r="Q16" s="26" t="s">
        <v>247</v>
      </c>
      <c r="R16" s="26" t="s">
        <v>43</v>
      </c>
      <c r="S16" s="26"/>
      <c r="T16" s="32" t="s">
        <v>341</v>
      </c>
    </row>
    <row r="17" spans="1:20" ht="30" customHeight="1" x14ac:dyDescent="0.3">
      <c r="A17" s="25">
        <v>16</v>
      </c>
      <c r="B17" s="26" t="s">
        <v>342</v>
      </c>
      <c r="C17" s="26" t="s">
        <v>12</v>
      </c>
      <c r="D17" s="26" t="s">
        <v>240</v>
      </c>
      <c r="E17" s="27" t="s">
        <v>343</v>
      </c>
      <c r="F17" s="27" t="s">
        <v>344</v>
      </c>
      <c r="G17" s="28" t="s">
        <v>345</v>
      </c>
      <c r="H17" s="29">
        <v>1</v>
      </c>
      <c r="I17" s="27" t="s">
        <v>15</v>
      </c>
      <c r="J17" s="26" t="s">
        <v>147</v>
      </c>
      <c r="K17" s="26" t="s">
        <v>21</v>
      </c>
      <c r="L17" s="27" t="s">
        <v>261</v>
      </c>
      <c r="M17" s="30">
        <v>37</v>
      </c>
      <c r="N17" s="30">
        <v>185</v>
      </c>
      <c r="O17" s="31">
        <v>185</v>
      </c>
      <c r="P17" s="26" t="s">
        <v>246</v>
      </c>
      <c r="Q17" s="26" t="s">
        <v>247</v>
      </c>
      <c r="R17" s="26" t="s">
        <v>43</v>
      </c>
      <c r="S17" s="26"/>
      <c r="T17" s="32" t="s">
        <v>346</v>
      </c>
    </row>
    <row r="18" spans="1:20" ht="30" customHeight="1" x14ac:dyDescent="0.3">
      <c r="A18" s="25">
        <v>17</v>
      </c>
      <c r="B18" s="26" t="s">
        <v>347</v>
      </c>
      <c r="C18" s="26" t="s">
        <v>12</v>
      </c>
      <c r="D18" s="26" t="s">
        <v>250</v>
      </c>
      <c r="E18" s="27" t="s">
        <v>348</v>
      </c>
      <c r="F18" s="27" t="s">
        <v>349</v>
      </c>
      <c r="G18" s="28" t="s">
        <v>350</v>
      </c>
      <c r="H18" s="29">
        <v>1</v>
      </c>
      <c r="I18" s="27" t="s">
        <v>48</v>
      </c>
      <c r="J18" s="26" t="s">
        <v>351</v>
      </c>
      <c r="K18" s="26" t="s">
        <v>17</v>
      </c>
      <c r="L18" s="27" t="s">
        <v>261</v>
      </c>
      <c r="M18" s="30">
        <v>55</v>
      </c>
      <c r="N18" s="30">
        <v>275</v>
      </c>
      <c r="O18" s="31">
        <v>275</v>
      </c>
      <c r="P18" s="26" t="s">
        <v>246</v>
      </c>
      <c r="Q18" s="26" t="s">
        <v>247</v>
      </c>
      <c r="R18" s="26" t="s">
        <v>43</v>
      </c>
      <c r="S18" s="26"/>
      <c r="T18" s="32" t="s">
        <v>352</v>
      </c>
    </row>
    <row r="19" spans="1:20" ht="30" customHeight="1" x14ac:dyDescent="0.3">
      <c r="A19" s="25">
        <v>18</v>
      </c>
      <c r="B19" s="26" t="s">
        <v>353</v>
      </c>
      <c r="C19" s="26" t="s">
        <v>12</v>
      </c>
      <c r="D19" s="26" t="s">
        <v>264</v>
      </c>
      <c r="E19" s="27" t="s">
        <v>354</v>
      </c>
      <c r="F19" s="27" t="s">
        <v>355</v>
      </c>
      <c r="G19" s="28" t="s">
        <v>356</v>
      </c>
      <c r="H19" s="29">
        <v>1</v>
      </c>
      <c r="I19" s="27" t="s">
        <v>48</v>
      </c>
      <c r="J19" s="26" t="s">
        <v>357</v>
      </c>
      <c r="K19" s="26" t="s">
        <v>43</v>
      </c>
      <c r="L19" s="27" t="s">
        <v>261</v>
      </c>
      <c r="M19" s="30">
        <v>60</v>
      </c>
      <c r="N19" s="30">
        <v>300</v>
      </c>
      <c r="O19" s="31">
        <v>300</v>
      </c>
      <c r="P19" s="26" t="s">
        <v>246</v>
      </c>
      <c r="Q19" s="26" t="s">
        <v>247</v>
      </c>
      <c r="R19" s="26" t="s">
        <v>43</v>
      </c>
      <c r="S19" s="26"/>
      <c r="T19" s="32" t="s">
        <v>358</v>
      </c>
    </row>
    <row r="20" spans="1:20" ht="30" customHeight="1" x14ac:dyDescent="0.3">
      <c r="A20" s="25">
        <v>19</v>
      </c>
      <c r="B20" s="26" t="s">
        <v>359</v>
      </c>
      <c r="C20" s="26" t="s">
        <v>12</v>
      </c>
      <c r="D20" s="26" t="s">
        <v>240</v>
      </c>
      <c r="E20" s="27" t="s">
        <v>360</v>
      </c>
      <c r="F20" s="27" t="s">
        <v>361</v>
      </c>
      <c r="G20" s="28" t="s">
        <v>362</v>
      </c>
      <c r="H20" s="29">
        <v>1</v>
      </c>
      <c r="I20" s="27" t="s">
        <v>15</v>
      </c>
      <c r="J20" s="26" t="s">
        <v>363</v>
      </c>
      <c r="K20" s="26" t="s">
        <v>39</v>
      </c>
      <c r="L20" s="27" t="s">
        <v>364</v>
      </c>
      <c r="M20" s="30">
        <v>39</v>
      </c>
      <c r="N20" s="30">
        <v>195</v>
      </c>
      <c r="O20" s="31">
        <v>195</v>
      </c>
      <c r="P20" s="26" t="s">
        <v>246</v>
      </c>
      <c r="Q20" s="26" t="s">
        <v>247</v>
      </c>
      <c r="R20" s="26" t="s">
        <v>43</v>
      </c>
      <c r="S20" s="26"/>
      <c r="T20" s="32" t="s">
        <v>365</v>
      </c>
    </row>
    <row r="21" spans="1:20" ht="30" customHeight="1" x14ac:dyDescent="0.3">
      <c r="A21" s="25">
        <v>20</v>
      </c>
      <c r="B21" s="26" t="s">
        <v>366</v>
      </c>
      <c r="C21" s="26" t="s">
        <v>12</v>
      </c>
      <c r="D21" s="26" t="s">
        <v>367</v>
      </c>
      <c r="E21" s="27" t="s">
        <v>368</v>
      </c>
      <c r="F21" s="27" t="s">
        <v>369</v>
      </c>
      <c r="G21" s="28" t="s">
        <v>370</v>
      </c>
      <c r="H21" s="29">
        <v>1</v>
      </c>
      <c r="I21" s="27" t="s">
        <v>15</v>
      </c>
      <c r="J21" s="26" t="s">
        <v>371</v>
      </c>
      <c r="K21" s="26" t="s">
        <v>21</v>
      </c>
      <c r="L21" s="27" t="s">
        <v>364</v>
      </c>
      <c r="M21" s="30">
        <v>37</v>
      </c>
      <c r="N21" s="30">
        <v>185</v>
      </c>
      <c r="O21" s="31">
        <v>185</v>
      </c>
      <c r="P21" s="26" t="s">
        <v>246</v>
      </c>
      <c r="Q21" s="26" t="s">
        <v>247</v>
      </c>
      <c r="R21" s="26" t="s">
        <v>43</v>
      </c>
      <c r="S21" s="26"/>
      <c r="T21" s="32" t="s">
        <v>372</v>
      </c>
    </row>
    <row r="22" spans="1:20" ht="30" customHeight="1" x14ac:dyDescent="0.3">
      <c r="A22" s="25">
        <v>21</v>
      </c>
      <c r="B22" s="26" t="s">
        <v>373</v>
      </c>
      <c r="C22" s="26" t="s">
        <v>12</v>
      </c>
      <c r="D22" s="26" t="s">
        <v>250</v>
      </c>
      <c r="E22" s="27" t="s">
        <v>374</v>
      </c>
      <c r="F22" s="27" t="s">
        <v>375</v>
      </c>
      <c r="G22" s="28" t="s">
        <v>376</v>
      </c>
      <c r="H22" s="29">
        <v>1</v>
      </c>
      <c r="I22" s="27" t="s">
        <v>48</v>
      </c>
      <c r="J22" s="26" t="s">
        <v>377</v>
      </c>
      <c r="K22" s="26" t="s">
        <v>17</v>
      </c>
      <c r="L22" s="27" t="s">
        <v>364</v>
      </c>
      <c r="M22" s="30">
        <v>60</v>
      </c>
      <c r="N22" s="30">
        <v>300</v>
      </c>
      <c r="O22" s="31">
        <v>300</v>
      </c>
      <c r="P22" s="26" t="s">
        <v>246</v>
      </c>
      <c r="Q22" s="26" t="s">
        <v>247</v>
      </c>
      <c r="R22" s="26" t="s">
        <v>43</v>
      </c>
      <c r="S22" s="26"/>
      <c r="T22" s="32" t="s">
        <v>378</v>
      </c>
    </row>
    <row r="23" spans="1:20" ht="30" customHeight="1" x14ac:dyDescent="0.3">
      <c r="A23" s="25">
        <v>22</v>
      </c>
      <c r="B23" s="26" t="s">
        <v>379</v>
      </c>
      <c r="C23" s="26" t="s">
        <v>12</v>
      </c>
      <c r="D23" s="26" t="s">
        <v>380</v>
      </c>
      <c r="E23" s="27" t="s">
        <v>381</v>
      </c>
      <c r="F23" s="27" t="s">
        <v>382</v>
      </c>
      <c r="G23" s="28" t="s">
        <v>383</v>
      </c>
      <c r="H23" s="29">
        <v>1</v>
      </c>
      <c r="I23" s="27" t="s">
        <v>15</v>
      </c>
      <c r="J23" s="26" t="s">
        <v>384</v>
      </c>
      <c r="K23" s="26" t="s">
        <v>21</v>
      </c>
      <c r="L23" s="27" t="s">
        <v>364</v>
      </c>
      <c r="M23" s="30">
        <v>37</v>
      </c>
      <c r="N23" s="30">
        <v>185</v>
      </c>
      <c r="O23" s="31">
        <v>185</v>
      </c>
      <c r="P23" s="26" t="s">
        <v>246</v>
      </c>
      <c r="Q23" s="26" t="s">
        <v>247</v>
      </c>
      <c r="R23" s="26" t="s">
        <v>43</v>
      </c>
      <c r="S23" s="26"/>
      <c r="T23" s="32" t="s">
        <v>385</v>
      </c>
    </row>
    <row r="24" spans="1:20" ht="30" customHeight="1" x14ac:dyDescent="0.3">
      <c r="A24" s="25">
        <v>23</v>
      </c>
      <c r="B24" s="26" t="s">
        <v>386</v>
      </c>
      <c r="C24" s="26" t="s">
        <v>12</v>
      </c>
      <c r="D24" s="26" t="s">
        <v>367</v>
      </c>
      <c r="E24" s="27" t="s">
        <v>387</v>
      </c>
      <c r="F24" s="27" t="s">
        <v>388</v>
      </c>
      <c r="G24" s="28" t="s">
        <v>389</v>
      </c>
      <c r="H24" s="29">
        <v>1</v>
      </c>
      <c r="I24" s="27" t="s">
        <v>15</v>
      </c>
      <c r="J24" s="26" t="s">
        <v>390</v>
      </c>
      <c r="K24" s="26" t="s">
        <v>21</v>
      </c>
      <c r="L24" s="27" t="s">
        <v>364</v>
      </c>
      <c r="M24" s="30">
        <v>58</v>
      </c>
      <c r="N24" s="30">
        <v>290</v>
      </c>
      <c r="O24" s="31">
        <v>290</v>
      </c>
      <c r="P24" s="26" t="s">
        <v>246</v>
      </c>
      <c r="Q24" s="26" t="s">
        <v>247</v>
      </c>
      <c r="R24" s="26" t="s">
        <v>43</v>
      </c>
      <c r="S24" s="26"/>
      <c r="T24" s="32" t="s">
        <v>391</v>
      </c>
    </row>
    <row r="25" spans="1:20" ht="30" customHeight="1" x14ac:dyDescent="0.3">
      <c r="A25" s="25">
        <v>24</v>
      </c>
      <c r="B25" s="26" t="s">
        <v>392</v>
      </c>
      <c r="C25" s="26" t="s">
        <v>12</v>
      </c>
      <c r="D25" s="26" t="s">
        <v>393</v>
      </c>
      <c r="E25" s="27" t="s">
        <v>394</v>
      </c>
      <c r="F25" s="27" t="s">
        <v>395</v>
      </c>
      <c r="G25" s="28" t="s">
        <v>396</v>
      </c>
      <c r="H25" s="29">
        <v>1</v>
      </c>
      <c r="I25" s="27" t="s">
        <v>15</v>
      </c>
      <c r="J25" s="26" t="s">
        <v>397</v>
      </c>
      <c r="K25" s="26" t="s">
        <v>21</v>
      </c>
      <c r="L25" s="27" t="s">
        <v>364</v>
      </c>
      <c r="M25" s="30">
        <v>37</v>
      </c>
      <c r="N25" s="30">
        <v>185</v>
      </c>
      <c r="O25" s="31">
        <v>185</v>
      </c>
      <c r="P25" s="26" t="s">
        <v>246</v>
      </c>
      <c r="Q25" s="26" t="s">
        <v>247</v>
      </c>
      <c r="R25" s="26" t="s">
        <v>43</v>
      </c>
      <c r="S25" s="26"/>
      <c r="T25" s="32" t="s">
        <v>398</v>
      </c>
    </row>
    <row r="26" spans="1:20" ht="30" customHeight="1" x14ac:dyDescent="0.3">
      <c r="A26" s="25">
        <v>25</v>
      </c>
      <c r="B26" s="26" t="s">
        <v>399</v>
      </c>
      <c r="C26" s="26" t="s">
        <v>12</v>
      </c>
      <c r="D26" s="26" t="s">
        <v>393</v>
      </c>
      <c r="E26" s="27" t="s">
        <v>400</v>
      </c>
      <c r="F26" s="27" t="s">
        <v>401</v>
      </c>
      <c r="G26" s="28" t="s">
        <v>402</v>
      </c>
      <c r="H26" s="29">
        <v>1</v>
      </c>
      <c r="I26" s="27" t="s">
        <v>15</v>
      </c>
      <c r="J26" s="26" t="s">
        <v>403</v>
      </c>
      <c r="K26" s="26" t="s">
        <v>21</v>
      </c>
      <c r="L26" s="27" t="s">
        <v>364</v>
      </c>
      <c r="M26" s="30">
        <v>37</v>
      </c>
      <c r="N26" s="30">
        <v>185</v>
      </c>
      <c r="O26" s="31">
        <v>185</v>
      </c>
      <c r="P26" s="26" t="s">
        <v>246</v>
      </c>
      <c r="Q26" s="26" t="s">
        <v>247</v>
      </c>
      <c r="R26" s="26" t="s">
        <v>43</v>
      </c>
      <c r="S26" s="26"/>
      <c r="T26" s="32" t="s">
        <v>404</v>
      </c>
    </row>
    <row r="27" spans="1:20" ht="30" customHeight="1" x14ac:dyDescent="0.3">
      <c r="A27" s="25">
        <v>26</v>
      </c>
      <c r="B27" s="26" t="s">
        <v>405</v>
      </c>
      <c r="C27" s="26" t="s">
        <v>12</v>
      </c>
      <c r="D27" s="26" t="s">
        <v>367</v>
      </c>
      <c r="E27" s="27" t="s">
        <v>406</v>
      </c>
      <c r="F27" s="27" t="s">
        <v>407</v>
      </c>
      <c r="G27" s="28" t="s">
        <v>408</v>
      </c>
      <c r="H27" s="29">
        <v>3</v>
      </c>
      <c r="I27" s="27" t="s">
        <v>15</v>
      </c>
      <c r="J27" s="26" t="s">
        <v>409</v>
      </c>
      <c r="K27" s="26" t="s">
        <v>39</v>
      </c>
      <c r="L27" s="27" t="s">
        <v>364</v>
      </c>
      <c r="M27" s="30">
        <v>294</v>
      </c>
      <c r="N27" s="30">
        <v>1470</v>
      </c>
      <c r="O27" s="31">
        <v>1470</v>
      </c>
      <c r="P27" s="26" t="s">
        <v>246</v>
      </c>
      <c r="Q27" s="26" t="s">
        <v>247</v>
      </c>
      <c r="R27" s="26" t="s">
        <v>43</v>
      </c>
      <c r="S27" s="26"/>
      <c r="T27" s="32" t="s">
        <v>410</v>
      </c>
    </row>
    <row r="28" spans="1:20" ht="30" customHeight="1" x14ac:dyDescent="0.3">
      <c r="A28" s="25">
        <v>27</v>
      </c>
      <c r="B28" s="26" t="s">
        <v>411</v>
      </c>
      <c r="C28" s="26" t="s">
        <v>12</v>
      </c>
      <c r="D28" s="26" t="s">
        <v>240</v>
      </c>
      <c r="E28" s="27" t="s">
        <v>412</v>
      </c>
      <c r="F28" s="27" t="s">
        <v>413</v>
      </c>
      <c r="G28" s="28" t="s">
        <v>414</v>
      </c>
      <c r="H28" s="29">
        <v>1</v>
      </c>
      <c r="I28" s="27" t="s">
        <v>15</v>
      </c>
      <c r="J28" s="26" t="s">
        <v>415</v>
      </c>
      <c r="K28" s="26" t="s">
        <v>21</v>
      </c>
      <c r="L28" s="27" t="s">
        <v>364</v>
      </c>
      <c r="M28" s="30">
        <v>48</v>
      </c>
      <c r="N28" s="30">
        <v>240</v>
      </c>
      <c r="O28" s="31">
        <v>240</v>
      </c>
      <c r="P28" s="26" t="s">
        <v>246</v>
      </c>
      <c r="Q28" s="26" t="s">
        <v>247</v>
      </c>
      <c r="R28" s="26" t="s">
        <v>43</v>
      </c>
      <c r="S28" s="26"/>
      <c r="T28" s="32" t="s">
        <v>416</v>
      </c>
    </row>
    <row r="29" spans="1:20" ht="30" customHeight="1" x14ac:dyDescent="0.3">
      <c r="A29" s="25">
        <v>28</v>
      </c>
      <c r="B29" s="26" t="s">
        <v>417</v>
      </c>
      <c r="C29" s="26" t="s">
        <v>12</v>
      </c>
      <c r="D29" s="26" t="s">
        <v>297</v>
      </c>
      <c r="E29" s="27" t="s">
        <v>418</v>
      </c>
      <c r="F29" s="27" t="s">
        <v>419</v>
      </c>
      <c r="G29" s="28" t="s">
        <v>420</v>
      </c>
      <c r="H29" s="29">
        <v>1</v>
      </c>
      <c r="I29" s="27" t="s">
        <v>15</v>
      </c>
      <c r="J29" s="26" t="s">
        <v>108</v>
      </c>
      <c r="K29" s="26" t="s">
        <v>43</v>
      </c>
      <c r="L29" s="27" t="s">
        <v>421</v>
      </c>
      <c r="M29" s="30">
        <v>58</v>
      </c>
      <c r="N29" s="30">
        <v>290</v>
      </c>
      <c r="O29" s="31">
        <v>290</v>
      </c>
      <c r="P29" s="26" t="s">
        <v>246</v>
      </c>
      <c r="Q29" s="26" t="s">
        <v>247</v>
      </c>
      <c r="R29" s="26" t="s">
        <v>43</v>
      </c>
      <c r="S29" s="26"/>
      <c r="T29" s="32" t="s">
        <v>422</v>
      </c>
    </row>
    <row r="30" spans="1:20" ht="30" customHeight="1" x14ac:dyDescent="0.3">
      <c r="A30" s="25">
        <v>29</v>
      </c>
      <c r="B30" s="26" t="s">
        <v>423</v>
      </c>
      <c r="C30" s="26" t="s">
        <v>12</v>
      </c>
      <c r="D30" s="26" t="s">
        <v>424</v>
      </c>
      <c r="E30" s="27" t="s">
        <v>425</v>
      </c>
      <c r="F30" s="27" t="s">
        <v>426</v>
      </c>
      <c r="G30" s="28" t="s">
        <v>427</v>
      </c>
      <c r="H30" s="29">
        <v>1</v>
      </c>
      <c r="I30" s="27" t="s">
        <v>48</v>
      </c>
      <c r="J30" s="26" t="s">
        <v>428</v>
      </c>
      <c r="K30" s="26" t="s">
        <v>43</v>
      </c>
      <c r="L30" s="27" t="s">
        <v>421</v>
      </c>
      <c r="M30" s="30">
        <v>58</v>
      </c>
      <c r="N30" s="30">
        <v>290</v>
      </c>
      <c r="O30" s="31">
        <v>290</v>
      </c>
      <c r="P30" s="26" t="s">
        <v>246</v>
      </c>
      <c r="Q30" s="26" t="s">
        <v>247</v>
      </c>
      <c r="R30" s="26" t="s">
        <v>43</v>
      </c>
      <c r="S30" s="26"/>
      <c r="T30" s="32" t="s">
        <v>429</v>
      </c>
    </row>
    <row r="31" spans="1:20" ht="30" customHeight="1" x14ac:dyDescent="0.3">
      <c r="A31" s="25">
        <v>30</v>
      </c>
      <c r="B31" s="26" t="s">
        <v>430</v>
      </c>
      <c r="C31" s="26" t="s">
        <v>12</v>
      </c>
      <c r="D31" s="26" t="s">
        <v>424</v>
      </c>
      <c r="E31" s="27" t="s">
        <v>431</v>
      </c>
      <c r="F31" s="27" t="s">
        <v>432</v>
      </c>
      <c r="G31" s="28" t="s">
        <v>433</v>
      </c>
      <c r="H31" s="29">
        <v>1</v>
      </c>
      <c r="I31" s="27" t="s">
        <v>15</v>
      </c>
      <c r="J31" s="26" t="s">
        <v>434</v>
      </c>
      <c r="K31" s="26" t="s">
        <v>17</v>
      </c>
      <c r="L31" s="27" t="s">
        <v>421</v>
      </c>
      <c r="M31" s="30">
        <v>45</v>
      </c>
      <c r="N31" s="30">
        <v>225</v>
      </c>
      <c r="O31" s="31">
        <v>225</v>
      </c>
      <c r="P31" s="26" t="s">
        <v>246</v>
      </c>
      <c r="Q31" s="26" t="s">
        <v>247</v>
      </c>
      <c r="R31" s="26" t="s">
        <v>43</v>
      </c>
      <c r="S31" s="26"/>
      <c r="T31" s="32" t="s">
        <v>435</v>
      </c>
    </row>
    <row r="32" spans="1:20" ht="30" customHeight="1" x14ac:dyDescent="0.3">
      <c r="A32" s="25">
        <v>31</v>
      </c>
      <c r="B32" s="26" t="s">
        <v>436</v>
      </c>
      <c r="C32" s="26" t="s">
        <v>12</v>
      </c>
      <c r="D32" s="26" t="s">
        <v>264</v>
      </c>
      <c r="E32" s="27" t="s">
        <v>437</v>
      </c>
      <c r="F32" s="27" t="s">
        <v>438</v>
      </c>
      <c r="G32" s="28" t="s">
        <v>439</v>
      </c>
      <c r="H32" s="29">
        <v>1</v>
      </c>
      <c r="I32" s="27" t="s">
        <v>15</v>
      </c>
      <c r="J32" s="26" t="s">
        <v>440</v>
      </c>
      <c r="K32" s="26" t="s">
        <v>21</v>
      </c>
      <c r="L32" s="27" t="s">
        <v>421</v>
      </c>
      <c r="M32" s="30">
        <v>48</v>
      </c>
      <c r="N32" s="30">
        <v>240</v>
      </c>
      <c r="O32" s="31">
        <v>240</v>
      </c>
      <c r="P32" s="26" t="s">
        <v>246</v>
      </c>
      <c r="Q32" s="26" t="s">
        <v>247</v>
      </c>
      <c r="R32" s="26" t="s">
        <v>43</v>
      </c>
      <c r="S32" s="26"/>
      <c r="T32" s="32" t="s">
        <v>441</v>
      </c>
    </row>
    <row r="33" spans="1:20" ht="30" customHeight="1" x14ac:dyDescent="0.3">
      <c r="A33" s="25">
        <v>32</v>
      </c>
      <c r="B33" s="26" t="s">
        <v>442</v>
      </c>
      <c r="C33" s="26" t="s">
        <v>12</v>
      </c>
      <c r="D33" s="26" t="s">
        <v>264</v>
      </c>
      <c r="E33" s="27" t="s">
        <v>443</v>
      </c>
      <c r="F33" s="27" t="s">
        <v>444</v>
      </c>
      <c r="G33" s="28" t="s">
        <v>445</v>
      </c>
      <c r="H33" s="29">
        <v>1</v>
      </c>
      <c r="I33" s="27" t="s">
        <v>15</v>
      </c>
      <c r="J33" s="26" t="s">
        <v>446</v>
      </c>
      <c r="K33" s="26" t="s">
        <v>21</v>
      </c>
      <c r="L33" s="27" t="s">
        <v>421</v>
      </c>
      <c r="M33" s="30">
        <v>48</v>
      </c>
      <c r="N33" s="30">
        <v>240</v>
      </c>
      <c r="O33" s="31">
        <v>240</v>
      </c>
      <c r="P33" s="26" t="s">
        <v>246</v>
      </c>
      <c r="Q33" s="26" t="s">
        <v>247</v>
      </c>
      <c r="R33" s="26" t="s">
        <v>43</v>
      </c>
      <c r="S33" s="26"/>
      <c r="T33" s="32" t="s">
        <v>447</v>
      </c>
    </row>
    <row r="34" spans="1:20" ht="30" customHeight="1" x14ac:dyDescent="0.3">
      <c r="A34" s="25">
        <v>33</v>
      </c>
      <c r="B34" s="26" t="s">
        <v>448</v>
      </c>
      <c r="C34" s="26" t="s">
        <v>12</v>
      </c>
      <c r="D34" s="26" t="s">
        <v>240</v>
      </c>
      <c r="E34" s="27" t="s">
        <v>449</v>
      </c>
      <c r="F34" s="27" t="s">
        <v>450</v>
      </c>
      <c r="G34" s="28" t="s">
        <v>451</v>
      </c>
      <c r="H34" s="29">
        <v>2</v>
      </c>
      <c r="I34" s="27" t="s">
        <v>15</v>
      </c>
      <c r="J34" s="26" t="s">
        <v>452</v>
      </c>
      <c r="K34" s="26" t="s">
        <v>21</v>
      </c>
      <c r="L34" s="27" t="s">
        <v>453</v>
      </c>
      <c r="M34" s="30">
        <v>137.5</v>
      </c>
      <c r="N34" s="30">
        <v>687.5</v>
      </c>
      <c r="O34" s="31">
        <v>687.5</v>
      </c>
      <c r="P34" s="26" t="s">
        <v>246</v>
      </c>
      <c r="Q34" s="26" t="s">
        <v>247</v>
      </c>
      <c r="R34" s="26" t="s">
        <v>43</v>
      </c>
      <c r="S34" s="26"/>
      <c r="T34" s="32" t="s">
        <v>454</v>
      </c>
    </row>
    <row r="35" spans="1:20" ht="30" customHeight="1" x14ac:dyDescent="0.3">
      <c r="A35" s="25">
        <v>34</v>
      </c>
      <c r="B35" s="26" t="s">
        <v>455</v>
      </c>
      <c r="C35" s="26" t="s">
        <v>12</v>
      </c>
      <c r="D35" s="26" t="s">
        <v>424</v>
      </c>
      <c r="E35" s="27" t="s">
        <v>456</v>
      </c>
      <c r="F35" s="27" t="s">
        <v>457</v>
      </c>
      <c r="G35" s="28" t="s">
        <v>458</v>
      </c>
      <c r="H35" s="29">
        <v>1</v>
      </c>
      <c r="I35" s="27" t="s">
        <v>15</v>
      </c>
      <c r="J35" s="26" t="s">
        <v>459</v>
      </c>
      <c r="K35" s="26" t="s">
        <v>17</v>
      </c>
      <c r="L35" s="27" t="s">
        <v>460</v>
      </c>
      <c r="M35" s="30">
        <v>50</v>
      </c>
      <c r="N35" s="30">
        <v>250</v>
      </c>
      <c r="O35" s="31">
        <v>250</v>
      </c>
      <c r="P35" s="26" t="s">
        <v>246</v>
      </c>
      <c r="Q35" s="26" t="s">
        <v>247</v>
      </c>
      <c r="R35" s="26" t="s">
        <v>43</v>
      </c>
      <c r="S35" s="26"/>
      <c r="T35" s="32" t="s">
        <v>461</v>
      </c>
    </row>
    <row r="36" spans="1:20" x14ac:dyDescent="0.3">
      <c r="G36" s="38" t="s">
        <v>462</v>
      </c>
      <c r="H36" s="35">
        <f>SUM(H2:H35)</f>
        <v>37</v>
      </c>
      <c r="J36" s="39"/>
      <c r="K36" s="39"/>
      <c r="M36" s="39"/>
      <c r="N36" s="39"/>
      <c r="O36" s="39"/>
      <c r="P36" s="39"/>
      <c r="Q36" s="39"/>
      <c r="R36" s="39"/>
      <c r="S36" s="39"/>
    </row>
  </sheetData>
  <phoneticPr fontId="2" type="noConversion"/>
  <hyperlinks>
    <hyperlink ref="T2" r:id="rId1"/>
    <hyperlink ref="T3" r:id="rId2"/>
    <hyperlink ref="T4" r:id="rId3"/>
    <hyperlink ref="T5" r:id="rId4"/>
    <hyperlink ref="T6" r:id="rId5"/>
    <hyperlink ref="T7" r:id="rId6"/>
    <hyperlink ref="T8" r:id="rId7"/>
    <hyperlink ref="T10" r:id="rId8"/>
    <hyperlink ref="T9" r:id="rId9"/>
    <hyperlink ref="T11" r:id="rId10"/>
    <hyperlink ref="T12" r:id="rId11"/>
    <hyperlink ref="T13" r:id="rId12"/>
    <hyperlink ref="T14" r:id="rId13"/>
    <hyperlink ref="T15" r:id="rId14"/>
    <hyperlink ref="T16" r:id="rId15"/>
    <hyperlink ref="T17" r:id="rId16"/>
    <hyperlink ref="T18" r:id="rId17"/>
    <hyperlink ref="T19" r:id="rId18"/>
    <hyperlink ref="T20" r:id="rId19"/>
    <hyperlink ref="T21" r:id="rId20"/>
    <hyperlink ref="T22" r:id="rId21"/>
    <hyperlink ref="T23" r:id="rId22"/>
    <hyperlink ref="T24" r:id="rId23"/>
    <hyperlink ref="T25" r:id="rId24"/>
    <hyperlink ref="T26" r:id="rId25"/>
    <hyperlink ref="T27" r:id="rId26"/>
    <hyperlink ref="T28" r:id="rId27"/>
    <hyperlink ref="T29" r:id="rId28"/>
    <hyperlink ref="T30" r:id="rId29"/>
    <hyperlink ref="T31" r:id="rId30"/>
    <hyperlink ref="T32" r:id="rId31"/>
    <hyperlink ref="T33" r:id="rId32"/>
    <hyperlink ref="T34" r:id="rId33"/>
    <hyperlink ref="T35" r:id="rId3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ABC-CLIO 97筆104冊</vt:lpstr>
      <vt:lpstr>ABC-CILO 34筆37冊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2018-01-24T01:58:03Z</dcterms:created>
  <dcterms:modified xsi:type="dcterms:W3CDTF">2018-01-24T02:01:21Z</dcterms:modified>
</cp:coreProperties>
</file>