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9176" windowHeight="9132" activeTab="1"/>
  </bookViews>
  <sheets>
    <sheet name="T&amp;F 2015(163筆163冊)" sheetId="1" r:id="rId1"/>
    <sheet name="續增43筆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<sst xmlns="http://schemas.openxmlformats.org/spreadsheetml/2006/main" count="1187" uniqueCount="717">
  <si>
    <t>序號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</si>
  <si>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</si>
  <si>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</si>
  <si>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</si>
  <si>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</si>
  <si>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</si>
  <si>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</si>
  <si>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</si>
  <si>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</si>
  <si>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</si>
  <si>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</si>
  <si>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 xml:space="preserve"> URL</t>
  </si>
  <si>
    <t>Arts &amp; Humanities &amp; Social Science</t>
  </si>
  <si>
    <t>Accounting History</t>
  </si>
  <si>
    <t>A History of Management Accounting: The British Experience</t>
  </si>
  <si>
    <t>Edwards, Richard</t>
  </si>
  <si>
    <t>Routledge</t>
  </si>
  <si>
    <t>Religion &amp; Science</t>
  </si>
  <si>
    <t>A New Science of Religion</t>
  </si>
  <si>
    <t>Dawes, Gregory W.</t>
  </si>
  <si>
    <t>Sociology of Culture</t>
  </si>
  <si>
    <t>A Realist Theory of Art History</t>
  </si>
  <si>
    <t>Verstegen, Ian</t>
  </si>
  <si>
    <t>Tourism Society and Culture</t>
  </si>
  <si>
    <t>Actor-Network Theory and Tourism: Ordering, Materiality and Multiplicity</t>
  </si>
  <si>
    <t>Duim, René van der</t>
  </si>
  <si>
    <t>Sport Tourism</t>
  </si>
  <si>
    <t>Adventure Tourism: Meanings, experience and learning</t>
  </si>
  <si>
    <t>Taylor, Steve</t>
  </si>
  <si>
    <t>Development Economics</t>
  </si>
  <si>
    <t>Aging and Economic Growth in the Pacific Region</t>
  </si>
  <si>
    <t>Kohsaka, Akira</t>
  </si>
  <si>
    <t>Sports Marketing</t>
  </si>
  <si>
    <t>Ambush Marketing in Sports</t>
  </si>
  <si>
    <t>Nufer, Gerd</t>
  </si>
  <si>
    <t>Middle East Politics</t>
  </si>
  <si>
    <t>American Democracy Promotion in the Changing Middle East: From Bush to Obama</t>
  </si>
  <si>
    <t>Akbarzadeh, Shahram</t>
  </si>
  <si>
    <t>Japanese Business</t>
  </si>
  <si>
    <t>An Emerging Non-Regular Labour Force in Japan: The Dignity of Dispatched Workers</t>
  </si>
  <si>
    <t>Fu, Huiyan</t>
  </si>
  <si>
    <t>Risk, Science &amp; Technology</t>
  </si>
  <si>
    <t>Animals as Biotechnology: Ethics, Sustainability and Critical Animal Studies</t>
  </si>
  <si>
    <t>Twine, Richard</t>
  </si>
  <si>
    <t>Economic Theory &amp; Philosophy</t>
  </si>
  <si>
    <t>Architectures of Economic Subjectivity: The Philosophical Foundations of the Subject in the History of Economic Thought</t>
  </si>
  <si>
    <t>Scott, Sonya</t>
  </si>
  <si>
    <t>Asia Pacific Studies</t>
  </si>
  <si>
    <t>Asian and Pacific Cities: Development Patterns</t>
  </si>
  <si>
    <t>Shirley, Ian</t>
  </si>
  <si>
    <t>Children's Literature</t>
  </si>
  <si>
    <t>Beyond Pippi Longstocking: Intermedial and International Approaches to Astrid Lindgren's Work</t>
  </si>
  <si>
    <t>Kümmerling-Meibauer, Bettina</t>
  </si>
  <si>
    <t>Urban Studies</t>
  </si>
  <si>
    <t>Building the New Urbanism: Places, Professions, and Profits in the American Metropolitan Landscape</t>
  </si>
  <si>
    <t>Passell, Aaron</t>
  </si>
  <si>
    <t>Career &amp; Lifestyle Development</t>
  </si>
  <si>
    <t>Career Counseling: Foundations, Perspectives, and Applications</t>
  </si>
  <si>
    <t>Capuzzi,David</t>
  </si>
  <si>
    <t>Law, Ethics and Professional Values</t>
  </si>
  <si>
    <t>Caring and Well-being: A Lifeworld Approach</t>
  </si>
  <si>
    <t>Galvin, Kathleen</t>
  </si>
  <si>
    <t>Music Bibliographies</t>
  </si>
  <si>
    <t>Chamber Music: A Research and Information Guide</t>
  </si>
  <si>
    <t>Baron, John H</t>
  </si>
  <si>
    <t>Self Help Resources</t>
  </si>
  <si>
    <t>Changepower!: 37 Secrets to Habit Change Success</t>
  </si>
  <si>
    <t>Selig, Meg</t>
  </si>
  <si>
    <t>Language &amp; Literacy</t>
  </si>
  <si>
    <t>Children's Ways with Science and Literacy: Integrated Multimodal Enactments in Urban Elementary Classrooms</t>
  </si>
  <si>
    <t>Varelas, Maria</t>
  </si>
  <si>
    <t>Asian Studies</t>
  </si>
  <si>
    <t>China and the Middle East: from Silk Road to Arab Spring</t>
  </si>
  <si>
    <t>Olimat, Muhamad</t>
  </si>
  <si>
    <t>Development Studies</t>
  </si>
  <si>
    <t>China's Ethnic Minorities: Social and Economic Indicators</t>
  </si>
  <si>
    <t>Guo, Rongxing</t>
  </si>
  <si>
    <t>Chinese History</t>
  </si>
  <si>
    <t>Chinese Complaint Systems: Natural Resistance</t>
  </si>
  <si>
    <t>Fang, Qiang</t>
  </si>
  <si>
    <t>Urban Geography</t>
  </si>
  <si>
    <t>Cities and Low Carbon Transitions</t>
  </si>
  <si>
    <t>Bulkeley, Harriet</t>
  </si>
  <si>
    <t>Asian Politics</t>
  </si>
  <si>
    <t>Civil Society and Democratization in India: Institutions, Ideologies and Interests</t>
  </si>
  <si>
    <t>Sahoo, Sarbeswar</t>
  </si>
  <si>
    <t>Latin American Politics</t>
  </si>
  <si>
    <t>Civil Society and Participatory Governance: Municipal Councils and Social Housing Programs in Brazil</t>
  </si>
  <si>
    <t>Donaghy, Maureen M.</t>
  </si>
  <si>
    <t>Asian Culture &amp; Society</t>
  </si>
  <si>
    <t>Civilization, Nation and Modernity in East Asia</t>
  </si>
  <si>
    <t>Shih, Chih-Yu</t>
  </si>
  <si>
    <t>Public Relations</t>
  </si>
  <si>
    <t>Classical Rhetoric and Modern Public Relations: An Isocratean Model</t>
  </si>
  <si>
    <t>Marsh, Charles</t>
  </si>
  <si>
    <t>Ecological Economics</t>
  </si>
  <si>
    <t>Climate Economics: The State of the Art</t>
  </si>
  <si>
    <t>Ackerman, Frank</t>
  </si>
  <si>
    <t>Coastal Management</t>
  </si>
  <si>
    <t>Coastal Erosion and Protection in Europe</t>
  </si>
  <si>
    <t>Pranzini, Enzo</t>
  </si>
  <si>
    <t>Communication Studies</t>
  </si>
  <si>
    <t>Communicating Marginalized Masculinities: Identity Politics in TV, Film, and New Media</t>
  </si>
  <si>
    <t>Jackson, Ronald L. II</t>
  </si>
  <si>
    <t>Conservation - Environment Studies</t>
  </si>
  <si>
    <t>Contested Forms of Governance in Marine Protected Areas: A Study of Co-Management and Adaptive Co-Management</t>
  </si>
  <si>
    <t>Bown, Natalie</t>
  </si>
  <si>
    <t>Counseling Techniques &amp; Intervention</t>
  </si>
  <si>
    <t>Counseling Boys and Men with ADHD</t>
  </si>
  <si>
    <t>Kapalka, George</t>
  </si>
  <si>
    <t>Creating a Sustainable Economy: An Institutional and Evolutionary Approach to Environmental Policy</t>
  </si>
  <si>
    <t>Marletto, Gerardo</t>
  </si>
  <si>
    <t>Social Class</t>
  </si>
  <si>
    <t>Cultural Capital, Identity, and Social Mobility: The Life Course of Working-Class University Graduates</t>
  </si>
  <si>
    <t>Matthys, Mick</t>
  </si>
  <si>
    <t>Child Neuropsychology</t>
  </si>
  <si>
    <t>Developmental Neuropsychology</t>
  </si>
  <si>
    <t>Glozman, Janna</t>
  </si>
  <si>
    <t xml:space="preserve">Architectural Design, Drawing and Presentation </t>
  </si>
  <si>
    <t>Diagramming the Big Idea: Methods for Architectural Composition</t>
  </si>
  <si>
    <t>Balmer, Jeffrey</t>
  </si>
  <si>
    <t>Japanese Culture &amp; Society</t>
  </si>
  <si>
    <t>Disability in Japan</t>
  </si>
  <si>
    <t>Stevens, Carolyn</t>
  </si>
  <si>
    <t>Parenting</t>
  </si>
  <si>
    <t>Dropping the Baby and Other Scary Thoughts: Breaking the Cycle of Unwanted Thoughts in Motherhood</t>
  </si>
  <si>
    <t>Kleiman, Karen; Wenzel, Amy</t>
  </si>
  <si>
    <t>Innovation Management</t>
  </si>
  <si>
    <t>Eco-Innovation and Sustainability Management</t>
  </si>
  <si>
    <t>Bossink, Bart</t>
  </si>
  <si>
    <t>Environmental Geography</t>
  </si>
  <si>
    <t>Ecologies and Politics of Health</t>
  </si>
  <si>
    <t>King, Brian</t>
  </si>
  <si>
    <t>Economics</t>
  </si>
  <si>
    <t>Economic Geography</t>
  </si>
  <si>
    <t>Anderson, William P.</t>
  </si>
  <si>
    <t>Industrial Economics</t>
  </si>
  <si>
    <t>Economic Geography and the Unequal Development of Regions</t>
  </si>
  <si>
    <t>Prager, Jean-Claude</t>
  </si>
  <si>
    <t>Macroeconomics</t>
  </si>
  <si>
    <t>Economic Models for Policy Making: Principles and Designs Revisited</t>
  </si>
  <si>
    <t>Cohen, Solomon</t>
  </si>
  <si>
    <t>Economics of Tourism</t>
  </si>
  <si>
    <t>Economics of Sustainable Tourism</t>
  </si>
  <si>
    <t>Cerina, Fabio</t>
  </si>
  <si>
    <t>Political Ecology</t>
  </si>
  <si>
    <t>Economics, Sustainability, and Democracy: Economics in the Era of Climate Change</t>
  </si>
  <si>
    <t>Nobbs, Christopher</t>
  </si>
  <si>
    <t>Education Policy &amp; Politics</t>
  </si>
  <si>
    <t>Education 3-13: 40 Years of Research on Primary, Elementary and Early Years Education</t>
  </si>
  <si>
    <t>Brundrett, Mark</t>
  </si>
  <si>
    <t>Housing and Communities</t>
  </si>
  <si>
    <t>Energy Efficiency in Housing Management: Policies and Practice in Eleven Countries</t>
  </si>
  <si>
    <t>Nieboer, Nico</t>
  </si>
  <si>
    <t>Solar energy</t>
  </si>
  <si>
    <t>Energy from the Desert 4: Very Large Scale PV Power -State of the Art and Into The Future</t>
  </si>
  <si>
    <t xml:space="preserve">Komoto, Keiichi </t>
  </si>
  <si>
    <t>Language &amp; Linguistics</t>
  </si>
  <si>
    <t>English Language Pedagogies for a Northeast Asian Context: Developing and Contextually Framing the Transition Theory</t>
  </si>
  <si>
    <t>Hadzantonis, Michael</t>
  </si>
  <si>
    <t>Environmental Apocalypse in Science and Art: Designing Nightmares</t>
  </si>
  <si>
    <t>Fava, Sergio</t>
  </si>
  <si>
    <t>Environmental Economics</t>
  </si>
  <si>
    <t>Environmental Policies for Air Pollution and Climate Change in the New Europe</t>
  </si>
  <si>
    <t>De Lucia, Caterina</t>
  </si>
  <si>
    <t>Early Years</t>
  </si>
  <si>
    <t>Essential Skills for Managers of Child-Centred Settings</t>
  </si>
  <si>
    <t>Newstead, Shelly</t>
  </si>
  <si>
    <t>European Union Politics</t>
  </si>
  <si>
    <t>European Integration and Transformation in the Western Balkans: Europeanization or Business as Usual?</t>
  </si>
  <si>
    <t>Elbasani, Arolda</t>
  </si>
  <si>
    <t>Moral Theory</t>
  </si>
  <si>
    <t>Evil and Moral Psychology</t>
  </si>
  <si>
    <t>Barry, Peter Brian</t>
  </si>
  <si>
    <t>Higher Education</t>
  </si>
  <si>
    <t>Family, Community, and Higher Education</t>
  </si>
  <si>
    <t>Jenkins, Toby S.</t>
  </si>
  <si>
    <t>Food Practices in Transition: Changing Food Consumption, Retail and Production in the Age of Reflexive Modernity</t>
  </si>
  <si>
    <t>Spaargaren, Gert</t>
  </si>
  <si>
    <t>Chinese Economics</t>
  </si>
  <si>
    <t>Foreign Direct Investment in China: Theories and Practices</t>
  </si>
  <si>
    <t>Ng, Michael</t>
  </si>
  <si>
    <t>Freight Transport and the Modern Economy</t>
  </si>
  <si>
    <t>Savy, Michel</t>
  </si>
  <si>
    <t>Assessment &amp; Testing</t>
  </si>
  <si>
    <t>From Testing to Productive Student Learning: Implementing Formative Assessment in Confucian-heritage Settings</t>
  </si>
  <si>
    <t>Carless, David</t>
  </si>
  <si>
    <t>Future Tourism: Political, Social and Economic Challenges</t>
  </si>
  <si>
    <t>Webster, Craig</t>
  </si>
  <si>
    <t>Consumer Psychology</t>
  </si>
  <si>
    <t>Gender, Culture, and Consumer Behavior</t>
  </si>
  <si>
    <t>Otnes, Cele C.</t>
  </si>
  <si>
    <t>Employment Relations</t>
  </si>
  <si>
    <t>Gendering and Diversifying Trade Union Leadership</t>
  </si>
  <si>
    <t>Ledwith, Sue</t>
  </si>
  <si>
    <t>Global Ecology and Unequal Exchange: Fetishism in a Zero-Sum World</t>
  </si>
  <si>
    <t>Hornborg, Alf</t>
  </si>
  <si>
    <t>Global Sport Marketing: Contemporary Issues and Practice</t>
  </si>
  <si>
    <t>Desbordes, Michel</t>
  </si>
  <si>
    <t>Going Beyond the Theory/Practice Divide in Early Childhood Education: Introducing an Intra-Active Pedagogy</t>
  </si>
  <si>
    <t>Lenz Taguchi, Hillevi</t>
  </si>
  <si>
    <t>Environment &amp; Society</t>
  </si>
  <si>
    <t>Governing the Energy Transition: Reality, Illusion or Necessity?</t>
  </si>
  <si>
    <t>Verbong, Geert</t>
  </si>
  <si>
    <t>Social Neuroscience</t>
  </si>
  <si>
    <t>Grounding Sociality: Neurons, Mind, and Culture</t>
  </si>
  <si>
    <t>Semin, Gün R.</t>
  </si>
  <si>
    <t>Psychology Press</t>
  </si>
  <si>
    <t>Gerontology/Ageing</t>
  </si>
  <si>
    <t>Group Techniques for Aging Adults: Putting Geriatric Skills Enhancement into Practice</t>
  </si>
  <si>
    <t>Erwin, Kathie T.</t>
  </si>
  <si>
    <t>Healthcare Administration and Management</t>
  </si>
  <si>
    <t>Health Care Reform and Globalisation: The US, China and Europe in Comparative Perspective</t>
  </si>
  <si>
    <t>Watson, Peggy</t>
  </si>
  <si>
    <t>Health &amp; Society</t>
  </si>
  <si>
    <t>Healthy Aging in Sociocultural Context</t>
  </si>
  <si>
    <t>Scharlach, Andrew E.</t>
  </si>
  <si>
    <t>Homoeroticism in Imperial China: A Sourcebook</t>
  </si>
  <si>
    <t>Stevenson, Mark</t>
  </si>
  <si>
    <t>Building Types</t>
  </si>
  <si>
    <t>Hotel Design, Planning and Development</t>
  </si>
  <si>
    <t>Penner, Richard H.</t>
  </si>
  <si>
    <t>Research Methods in Environmental Studies</t>
  </si>
  <si>
    <t>Human-Nature Interactions in the Anthropocene: Potentials of Social-Ecological Systems Analysis</t>
  </si>
  <si>
    <t>Glaser, Marion</t>
  </si>
  <si>
    <t>India's New Economic Policy: A Critical Analysis</t>
  </si>
  <si>
    <t>Ahmed, Waquar</t>
  </si>
  <si>
    <t>Tourism Development/Impacts</t>
  </si>
  <si>
    <t>Information and Communication Technologies for Sustainable Tourism</t>
  </si>
  <si>
    <t>Ali, Alisha</t>
  </si>
  <si>
    <t>Infrastructure Sustainability and Design</t>
  </si>
  <si>
    <t>Pollalis, Spiro</t>
  </si>
  <si>
    <t>Landscape Conservation, Maintenance and Management</t>
  </si>
  <si>
    <t>Innovative Approaches to Researching Landscape and Health: Open Space: People Space 2</t>
  </si>
  <si>
    <t>Thompson, Catharine Ward</t>
  </si>
  <si>
    <t>Nursing Older People</t>
  </si>
  <si>
    <t>International Perspectives on Elder Abuse</t>
  </si>
  <si>
    <t>Phelan, Amanda</t>
  </si>
  <si>
    <t>Internationalization, Technological Change and the Theory of the Firm</t>
  </si>
  <si>
    <t xml:space="preserve">De Liso, Nicola </t>
  </si>
  <si>
    <t>Dance/DJ</t>
  </si>
  <si>
    <t>iPad Music: In the Studio and on Stage</t>
  </si>
  <si>
    <t>Jenkins, Mark</t>
  </si>
  <si>
    <t>Focal Press</t>
  </si>
  <si>
    <t>Landscape in Children's Literature</t>
  </si>
  <si>
    <t>Carroll, Jane</t>
  </si>
  <si>
    <t>Cognitive Neuroscience of Language</t>
  </si>
  <si>
    <t>Language and Action in Cognitive Neuroscience</t>
  </si>
  <si>
    <t>Coello, Yann</t>
  </si>
  <si>
    <t>Language and Intercultural Communication in the New Era</t>
  </si>
  <si>
    <t>Sharifian, Farzad</t>
  </si>
  <si>
    <t>Multilingualism</t>
  </si>
  <si>
    <t>Language Mixing and Code-Switching in Writing: Approaches to Mixed-Language Written Discourse</t>
  </si>
  <si>
    <t>Sebba, Mark</t>
  </si>
  <si>
    <t>Theories of Learning</t>
  </si>
  <si>
    <t>Language, Learning, Context: Talking the Talk</t>
  </si>
  <si>
    <t>Roth, Wolff-Michael</t>
  </si>
  <si>
    <t>Tourism and the Environment</t>
  </si>
  <si>
    <t>Last Chance Tourism: Adapting Tourism Opportunities in a Changing World</t>
  </si>
  <si>
    <t>Lemelin, Raynald Harvey</t>
  </si>
  <si>
    <t>Central Asian, Russian &amp; Eastern European Studies</t>
  </si>
  <si>
    <t>Lenin's Terror: The Ideological Origins of Early Soviet State Violence</t>
  </si>
  <si>
    <t>Ryan, James</t>
  </si>
  <si>
    <t>Music Technology</t>
  </si>
  <si>
    <t>Liveness in Modern Music: Musicians, Technology, and the Perception of Performance</t>
  </si>
  <si>
    <t>Sanden, Paul</t>
  </si>
  <si>
    <t>Management Accounting</t>
  </si>
  <si>
    <t>Management Accounting Research in Practice: Lessons Learned from an Interventionist Approach</t>
  </si>
  <si>
    <t>Suomala, Petri</t>
  </si>
  <si>
    <t>Tourism Marketing</t>
  </si>
  <si>
    <t>Managing and Marketing Tourist Destinations: Strategies to Gain a Competitive Edge</t>
  </si>
  <si>
    <t>Kozak, Metin; Baloglu, Seyhmus</t>
  </si>
  <si>
    <t>Business, Management and Accounting</t>
  </si>
  <si>
    <t>Managing Service Firms: The Power of Managerial Marketing</t>
  </si>
  <si>
    <t>Skålén, Per</t>
  </si>
  <si>
    <t>Socio-Legal Studies - International Law &amp; Politics</t>
  </si>
  <si>
    <t>Marine Environmental Governance: From International Law to Local Practice</t>
  </si>
  <si>
    <t>Techera, Erika</t>
  </si>
  <si>
    <t>Marketing and Managing Tourism Destinations</t>
  </si>
  <si>
    <t>Morrison, Alastair</t>
  </si>
  <si>
    <t>Marketing Management</t>
  </si>
  <si>
    <t>Marketing Management in Asia.</t>
  </si>
  <si>
    <t>Paliwoda, Stanley</t>
  </si>
  <si>
    <t>Organizational Studies</t>
  </si>
  <si>
    <t>Marketing Technologies: Corporate Cultures and Technological Change</t>
  </si>
  <si>
    <t>Simakova, Elena</t>
  </si>
  <si>
    <t>Construction Law</t>
  </si>
  <si>
    <t>Mediation in the Construction Industry: An International Review</t>
  </si>
  <si>
    <t>Brooker, Penny</t>
  </si>
  <si>
    <t>Spon Press</t>
  </si>
  <si>
    <t>Cognitive Psychology</t>
  </si>
  <si>
    <t>Mindreaders: The Cognitive Basis of Theory of Mind</t>
  </si>
  <si>
    <t>Apperly, Ian</t>
  </si>
  <si>
    <t>Media &amp; Communications</t>
  </si>
  <si>
    <t>Moral Panics, Social Fears, and the Media: Historical Perspectives</t>
  </si>
  <si>
    <t>Nicholas, Siân</t>
  </si>
  <si>
    <t>Family Therapy</t>
  </si>
  <si>
    <t>Multi-Family Therapy: Concepts and Techniques</t>
  </si>
  <si>
    <t>Asen, Eia; Scholz, Michael</t>
  </si>
  <si>
    <t>Multimodality</t>
  </si>
  <si>
    <t>Multimodality in Practice: Investigating Theory-in-Practice-through-Methodology</t>
  </si>
  <si>
    <t>Sigrid, Norris</t>
  </si>
  <si>
    <t>Stylistics</t>
  </si>
  <si>
    <t>Multimodality, Cognition, and Experimental Literature</t>
  </si>
  <si>
    <t>Gibbons, Alison</t>
  </si>
  <si>
    <t>New Directions in Picturebook Research</t>
  </si>
  <si>
    <t>Colomer, Teresa</t>
  </si>
  <si>
    <t>Taiwan</t>
  </si>
  <si>
    <t>New Dynamics in Cross-Taiwan Strait Relations: How Far Can the Rapprochement Go?</t>
  </si>
  <si>
    <t>Hu, Weixing</t>
  </si>
  <si>
    <t>New Thinking about the Taiwan Issue: Theoretical insights into its origins, dynamics, and prospects</t>
  </si>
  <si>
    <t>Blanchard Jean-Marc F.</t>
  </si>
  <si>
    <t>Nuclear Power and Energy Security in Asia</t>
  </si>
  <si>
    <t>Basrur, Rajesh</t>
  </si>
  <si>
    <t>Hydro and marine energy</t>
  </si>
  <si>
    <t>Offshore Renewable Energy: Accelerating the Deployment of Offshore Wind, Tidal, and Wave Technologies</t>
  </si>
  <si>
    <t>Iea-Retd (Stichting Foundation</t>
  </si>
  <si>
    <t>Online@AsiaPacific: Mobile, Social and Locative Media in the Asia-Pacific</t>
  </si>
  <si>
    <t>Hjorth, Larissa</t>
  </si>
  <si>
    <t>Overseas Chinese in the People's Republic of China</t>
  </si>
  <si>
    <t>Peterson, Glen</t>
  </si>
  <si>
    <t>Past, Present, and Future Contributions of Cognitive Writing Research to Cognitive Psychology</t>
  </si>
  <si>
    <t>Berninger, Virginia Wise</t>
  </si>
  <si>
    <t>Animation</t>
  </si>
  <si>
    <t>Prepare to Board! Creating Story and Characters for Animated Features and Shorts: Second edition</t>
  </si>
  <si>
    <t>Beiman, Nancy</t>
  </si>
  <si>
    <t>Bilingualism ESL</t>
  </si>
  <si>
    <t>Primary School English-Language Education in Asia: From Policy to Practice</t>
  </si>
  <si>
    <t>Spolsky, Bernard</t>
  </si>
  <si>
    <t>Psychotherapy with Older Men</t>
  </si>
  <si>
    <t>Vacha-Haase, Tammi; Wester, Stephen R.</t>
  </si>
  <si>
    <t>Fire Protection &amp; Safety</t>
  </si>
  <si>
    <t>Quantitative Risk Assessment in Fire Safety</t>
  </si>
  <si>
    <t>Charters, David</t>
  </si>
  <si>
    <t>Dyslexia</t>
  </si>
  <si>
    <t>Reading and Dyslexia in Different Orthographies</t>
  </si>
  <si>
    <t>Brunswick, Nicola</t>
  </si>
  <si>
    <t>Stress and Emotion in the Workplace</t>
  </si>
  <si>
    <t>Research Methods in Occupational Health Psychology: Measurement, Design and Data Analysis</t>
  </si>
  <si>
    <t>Sinclair, Robert R.</t>
  </si>
  <si>
    <t>Risk Management</t>
  </si>
  <si>
    <t>Risk, Risk Management and Regulation in the Banking Industry: The Risk to Come</t>
  </si>
  <si>
    <t>Pelzer, Peter</t>
  </si>
  <si>
    <t>Roman History &amp; Culture</t>
  </si>
  <si>
    <t>Roman Elections in the Age of Cicero: Society, Government, and Voting</t>
  </si>
  <si>
    <t>Feig Vishnia, Rachel</t>
  </si>
  <si>
    <t>Interdisciplinary Literary Studies</t>
  </si>
  <si>
    <t>Romanticism: 2nd Edition</t>
  </si>
  <si>
    <t>Day, Aidan</t>
  </si>
  <si>
    <t>Assessment</t>
  </si>
  <si>
    <t>Setting Performance Standards: Foundations, Methods, and Innovations</t>
  </si>
  <si>
    <t>Cizek, Gregory J.</t>
  </si>
  <si>
    <t>Slum Tourism: Poverty, Power and Ethics</t>
  </si>
  <si>
    <t>Frenzel, Fabian</t>
  </si>
  <si>
    <t>Urban Design</t>
  </si>
  <si>
    <t>Smartcities and Eco-Warriors</t>
  </si>
  <si>
    <t>Lim, CJ; Liu, Ed</t>
  </si>
  <si>
    <t>Social Theory in Contemporary Asia</t>
  </si>
  <si>
    <t>Brooks, Ann</t>
  </si>
  <si>
    <t>Psychotherapy</t>
  </si>
  <si>
    <t>Spirituality in Clinical Practice: Theory and Practice of Spiritually Oriented Psychotherapy</t>
  </si>
  <si>
    <t>Sperry, Len</t>
  </si>
  <si>
    <t>Sport and Leisure Studies</t>
  </si>
  <si>
    <t>Sport Across Asia: Politics, Cultures, and Identities</t>
  </si>
  <si>
    <t>Bromber, Katrin</t>
  </si>
  <si>
    <t xml:space="preserve">Interpersonal Media &amp; Communication </t>
  </si>
  <si>
    <t>Studying Mobile Media: Cultural Technologies, Mobile Communication, and the iPhone</t>
  </si>
  <si>
    <t>Subjectivity in Asian Children's Literature and Film: Global Theories and Implications</t>
  </si>
  <si>
    <t>Stephens, John</t>
  </si>
  <si>
    <t>Sustainability</t>
  </si>
  <si>
    <t>Sustainable Culinary Systems: Local Foods, Innovation, Tourism and Hospitality</t>
  </si>
  <si>
    <t>Hall, C. Michael</t>
  </si>
  <si>
    <t>Hospitality</t>
  </si>
  <si>
    <t>Sustainable Hospitality and Tourism as Motors for Development: Case Studies from Developing Regions of the World</t>
  </si>
  <si>
    <t>Sloan, Philip</t>
  </si>
  <si>
    <t>Sustainable Marketing of Cultural and Heritage Tourism</t>
  </si>
  <si>
    <t>Chhabra, Deepak</t>
  </si>
  <si>
    <t>Curriculum Studies</t>
  </si>
  <si>
    <t>Systemization in Foreign Language Teaching: Monitoring Content Progression</t>
  </si>
  <si>
    <t>Decoo, Wilfried</t>
  </si>
  <si>
    <t>Teachers &amp; Teacher Education</t>
  </si>
  <si>
    <t>Teacher Development in Higher Education: Existing Programs, Program Impact, and Future Trends</t>
  </si>
  <si>
    <t>Simon, Eszter</t>
  </si>
  <si>
    <t>Teacher Education and the Challenge of Development: A Global Analysis</t>
  </si>
  <si>
    <t>Moon, Bob</t>
  </si>
  <si>
    <t>Teaching English, Language and Literacy</t>
  </si>
  <si>
    <t>Wyse, Dominic</t>
  </si>
  <si>
    <t>The Cultural Moment in Tourism</t>
  </si>
  <si>
    <t>Smith, Laurajane</t>
  </si>
  <si>
    <t>European Politics</t>
  </si>
  <si>
    <t>The Cultural Politics of Europe: European Capitals of Culture and European Union since the 1980s</t>
  </si>
  <si>
    <t>Patel, Kiran Klaus</t>
  </si>
  <si>
    <t>Law &amp; Courts</t>
  </si>
  <si>
    <t>The Dual System of Privacy Rights in the United States</t>
  </si>
  <si>
    <t>McThomas, Mary</t>
  </si>
  <si>
    <t>The Economic Geography of Air Transportation: Space, Time, and the Freedom of the Sky</t>
  </si>
  <si>
    <t>Bowen, John T.</t>
  </si>
  <si>
    <t>Sustainable Architecture</t>
  </si>
  <si>
    <t>The Environmental Performance of Tall Buildings</t>
  </si>
  <si>
    <t>Goncalves, Joana Carla Soares</t>
  </si>
  <si>
    <t>Romanticism</t>
  </si>
  <si>
    <t>The Female Romantics: Nineteenth-century Women Novelists and Byronism</t>
  </si>
  <si>
    <t>Franklin, Caroline</t>
  </si>
  <si>
    <t>Forestry</t>
  </si>
  <si>
    <t>The Global Economics of Forestry</t>
  </si>
  <si>
    <t>Hyde, William F.</t>
  </si>
  <si>
    <t>RFF Press</t>
  </si>
  <si>
    <t>Political Economy</t>
  </si>
  <si>
    <t>The Global Political Economy of Trade Protectionism and Liberalization: Trade Reform and Economic Adjustment in Textiles and Clothing</t>
  </si>
  <si>
    <t>Heron, Tony</t>
  </si>
  <si>
    <t>CAD CAE CAM - Computing &amp; Information Technology</t>
  </si>
  <si>
    <t>The Impact of Building Information Modelling: Transforming Construction</t>
  </si>
  <si>
    <t>Crotty, Ray</t>
  </si>
  <si>
    <t>Middle East Studies</t>
  </si>
  <si>
    <t>The Making of the Arab Intellectual: Empire, Public Sphere and the Colonial Coordinates of Selfhood</t>
  </si>
  <si>
    <t>Hamzah, Dyala</t>
  </si>
  <si>
    <t>Energy Policy</t>
  </si>
  <si>
    <t>The Politics of Energy: Challenges for a Sustainable Future</t>
  </si>
  <si>
    <t>Vanderheiden, Steve</t>
  </si>
  <si>
    <t>Prehistoric Archaeology</t>
  </si>
  <si>
    <t>The Prehistory of Iberia: Debating Early Social Stratification and the State</t>
  </si>
  <si>
    <t>Cruz Berrocal, María</t>
  </si>
  <si>
    <t>Attitudes &amp; Persuasion</t>
  </si>
  <si>
    <t>The Psychology of Attitudes and Attitude Change: An Introductory Overview</t>
  </si>
  <si>
    <t>Forgas, Joseph P.</t>
  </si>
  <si>
    <t>Rhetoric</t>
  </si>
  <si>
    <t>The Radical Pedagogies of Socrates and Freire: Ancient Rhetoric/Radical Praxis</t>
  </si>
  <si>
    <t>Brown, Stephen</t>
  </si>
  <si>
    <t>Tourism and Crisis</t>
  </si>
  <si>
    <t>Visser, Gustav ; Ferreira, Sanette</t>
  </si>
  <si>
    <t>Tourism and National Identities: An International Perspective</t>
  </si>
  <si>
    <t>Frew, Elspeth</t>
  </si>
  <si>
    <t>Tourism Planning and Policy</t>
  </si>
  <si>
    <t>Tourism and Retail: The Psychogeography of Liminal Consumption</t>
  </si>
  <si>
    <t>McIntyre, Charles</t>
  </si>
  <si>
    <t>Tourism, Climate Change and Sustainability</t>
  </si>
  <si>
    <t>Reddy, Maharaj Vijay</t>
  </si>
  <si>
    <t>Tourism Behaviour</t>
  </si>
  <si>
    <t>Tourist Experience: Contemporary Perspectives</t>
  </si>
  <si>
    <t>Sharpley, Richard</t>
  </si>
  <si>
    <t>Tourist Shopping Villages: Forms and Functions</t>
  </si>
  <si>
    <t>Murphy, Laurie; Benckendorff, Pierre</t>
  </si>
  <si>
    <t>Tourists, Tourism and the Good Life</t>
  </si>
  <si>
    <t>Pearce, Philip; Filep, Sebasti</t>
  </si>
  <si>
    <t>Structure, Materials and Detailing</t>
  </si>
  <si>
    <t>Translucent Building Skins: Material Innovations in Modern and Contemporary Architecture</t>
  </si>
  <si>
    <t>Murray, Scott</t>
  </si>
  <si>
    <t>Social Policy</t>
  </si>
  <si>
    <t>Transnational Social Support</t>
  </si>
  <si>
    <t>Chambon, Adrienne</t>
  </si>
  <si>
    <t>Sociology &amp; Social Policy</t>
  </si>
  <si>
    <t>Ulrich Beck: An Introduction to the Theory of Second Modernity and the Risk Society</t>
  </si>
  <si>
    <t>Sørensen, Mads</t>
  </si>
  <si>
    <t>Visual Culture in Organizations: Theory and Cases</t>
  </si>
  <si>
    <t>Styhre, Alexander</t>
  </si>
  <si>
    <t>Volunteer Tourism: Theoretical Frameworks and Practical Applications</t>
  </si>
  <si>
    <t>Benson, Angela M.</t>
  </si>
  <si>
    <t>Environment &amp; Resources</t>
  </si>
  <si>
    <t>Water Management, Food Security and Sustainable Agriculture in Developing Economies</t>
  </si>
  <si>
    <t>Dinesh Kumar, M.</t>
  </si>
  <si>
    <t>William Byrd: A Research and Information Guide</t>
  </si>
  <si>
    <t>Turbet, Richard</t>
  </si>
  <si>
    <t>International Criminal Law</t>
  </si>
  <si>
    <t>Women and Transitional Justice: The Experience of Women as Participants</t>
  </si>
  <si>
    <t>Yarwood, Lisa</t>
  </si>
  <si>
    <t>總冊數</t>
  </si>
  <si>
    <t>Research Methods in Education</t>
  </si>
  <si>
    <t>Contextualising Narrative Inquiry: Developing methodological approaches for local contexts</t>
  </si>
  <si>
    <t>Trahar, Sheila</t>
  </si>
  <si>
    <t>序號</t>
  </si>
  <si>
    <t>杜威十進分類號</t>
  </si>
  <si>
    <t>國會分類號</t>
  </si>
  <si>
    <t>連結</t>
  </si>
  <si>
    <t>Asian Business</t>
  </si>
  <si>
    <t>338.0951249</t>
  </si>
  <si>
    <t>HF1604.Z4</t>
  </si>
  <si>
    <t>Taiwanese Business or Chinese Security Asset: A changing pattern of interaction between Taiwanese businesses and Chinese governments</t>
  </si>
  <si>
    <t>Lee, Chun-Yi</t>
  </si>
  <si>
    <t>Routledge</t>
  </si>
  <si>
    <t>http://www.tandfebooks.com/isbn/9780203181911</t>
  </si>
  <si>
    <t>Marriage &amp; Couples Therapy</t>
  </si>
  <si>
    <t>616.891562</t>
  </si>
  <si>
    <t>RC488.5</t>
  </si>
  <si>
    <t>Common Dilemmas in Couple Therapy</t>
  </si>
  <si>
    <t>Leavitt, Judith P.</t>
  </si>
  <si>
    <t>http://www.tandfebooks.com/isbn/9780203874936</t>
  </si>
  <si>
    <t>Peacekeeping</t>
  </si>
  <si>
    <t>327.172</t>
  </si>
  <si>
    <t>JZ6300</t>
  </si>
  <si>
    <t>Corruption and Post-Conflict Peacebuilding: Selling the Peace?</t>
  </si>
  <si>
    <t>Zaum, Dominik; Cheng, Christine</t>
  </si>
  <si>
    <t>http://www.tandfebooks.com/isbn/9780203803783</t>
  </si>
  <si>
    <t>History</t>
  </si>
  <si>
    <t>907.2</t>
  </si>
  <si>
    <t>D13</t>
  </si>
  <si>
    <t>A History of History</t>
  </si>
  <si>
    <t>Munslow, Alun</t>
  </si>
  <si>
    <t>http://www.tandfebooks.com/isbn/9780203102565</t>
  </si>
  <si>
    <t>Philosophy of Film</t>
  </si>
  <si>
    <t>808.23</t>
  </si>
  <si>
    <t>PN1996</t>
  </si>
  <si>
    <t>A Philosophy of the Screenplay</t>
  </si>
  <si>
    <t>Nannicelli, Ted</t>
  </si>
  <si>
    <t>http://www.tandfebooks.com/isbn/9780203069103</t>
  </si>
  <si>
    <t>Aesthetics</t>
  </si>
  <si>
    <t>111.85</t>
  </si>
  <si>
    <t>BH39</t>
  </si>
  <si>
    <t>Aesthetics After Metaphysics: From Mimesis to Metaphor</t>
  </si>
  <si>
    <t>Beistegui, Miguel</t>
  </si>
  <si>
    <t>http://www.tandfebooks.com/isbn/9780203102725</t>
  </si>
  <si>
    <t>820.936209034</t>
  </si>
  <si>
    <t>PR448.A55</t>
  </si>
  <si>
    <t>Animality in British Romanticism: The Aesthetics of Species</t>
  </si>
  <si>
    <t>Heymans, Peter</t>
  </si>
  <si>
    <t>http://www.tandfebooks.com/isbn/9780203114865</t>
  </si>
  <si>
    <t>Sustainable Development</t>
  </si>
  <si>
    <t>333.9539</t>
  </si>
  <si>
    <t>HD9502.5.B542</t>
  </si>
  <si>
    <t>Biofuels and Rural Poverty</t>
  </si>
  <si>
    <t>Clancy, Joy</t>
  </si>
  <si>
    <t>http://www.tandfebooks.com/isbn/9780203128473</t>
  </si>
  <si>
    <t>Climate Change</t>
  </si>
  <si>
    <t>344.73046342</t>
  </si>
  <si>
    <t>KF3812.2</t>
  </si>
  <si>
    <t>Carbon Capture and Sequestration: Removing the Legal and Regulatory Barriers</t>
  </si>
  <si>
    <t>Morgan, M. Granger</t>
  </si>
  <si>
    <t>http://www.tandfebooks.com/isbn/9780203115053</t>
  </si>
  <si>
    <t>Cinema Industry</t>
  </si>
  <si>
    <t>700.23</t>
  </si>
  <si>
    <t>HD9999.C9472</t>
  </si>
  <si>
    <t>Careers in Creative Industries</t>
  </si>
  <si>
    <t>Mathieu, Chris</t>
  </si>
  <si>
    <t>http://www.tandfebooks.com/isbn/9780203136164</t>
  </si>
  <si>
    <t>658.4056</t>
  </si>
  <si>
    <t>HD49</t>
  </si>
  <si>
    <t>Case Studies in Crisis Communication: International Perspectives on Hits and Misses</t>
  </si>
  <si>
    <t>George , Amiso M.</t>
  </si>
  <si>
    <t>http://www.tandfebooks.com/isbn/9780203190661</t>
  </si>
  <si>
    <t>Childhood</t>
  </si>
  <si>
    <t>305.231</t>
  </si>
  <si>
    <t>LB1139.D7</t>
  </si>
  <si>
    <t>Children's Drawing and Writing: The Remarkable in the Unremarkable</t>
  </si>
  <si>
    <t>Mavers, Diane</t>
  </si>
  <si>
    <t>http://www.tandfebooks.com/isbn/9780203844366</t>
  </si>
  <si>
    <t>Chinese Politics</t>
  </si>
  <si>
    <t>327.51249051</t>
  </si>
  <si>
    <t>JZ1733</t>
  </si>
  <si>
    <t>China-Taiwan Relations in a Global Context: Taiwan's Foreign Policy and Relations</t>
  </si>
  <si>
    <t>Wei, C. X. George</t>
  </si>
  <si>
    <t>http://www.tandfebooks.com/isbn/9780203124260</t>
  </si>
  <si>
    <t>Film Theory</t>
  </si>
  <si>
    <t>791.4366</t>
  </si>
  <si>
    <t>PN1995.9.W37</t>
  </si>
  <si>
    <t>Cinema as Weather: Stylistic Screens and Atmospheric Change</t>
  </si>
  <si>
    <t>McKim, Kristi</t>
  </si>
  <si>
    <t>http://www.tandfebooks.com/isbn/9780203583906</t>
  </si>
  <si>
    <t>341.2422</t>
  </si>
  <si>
    <t>JN40</t>
  </si>
  <si>
    <t>Civic Resources and the Future of the European Union</t>
  </si>
  <si>
    <t>Karolewski,  Ireneusz Pawel</t>
  </si>
  <si>
    <t>http://www.tandfebooks.com/isbn/9780203106280</t>
  </si>
  <si>
    <t>Child &amp; Adolescent Psychotherapy</t>
  </si>
  <si>
    <t>618.9289142</t>
  </si>
  <si>
    <t>RJ505.C63</t>
  </si>
  <si>
    <t>Cognitive Behavioral Therapy for the Busy Child Psychiatrist and Other Mental Health Professionals: Rubrics and Rudiments</t>
  </si>
  <si>
    <t>Friedberg, Robert D.</t>
  </si>
  <si>
    <t>http://www.tandfebooks.com/isbn/9780203830390</t>
  </si>
  <si>
    <t>Media Industries</t>
  </si>
  <si>
    <t>302.23</t>
  </si>
  <si>
    <t>P96.M34</t>
  </si>
  <si>
    <t>De-Convergence of Global Media Industries</t>
  </si>
  <si>
    <t>Jin, Dal Yong</t>
  </si>
  <si>
    <t>http://www.tandfebooks.com/isbn/9780203588031</t>
  </si>
  <si>
    <t>Emotion</t>
  </si>
  <si>
    <t>155.25</t>
  </si>
  <si>
    <t>BF511</t>
  </si>
  <si>
    <t>Emotions, Imagination, and Moral Reasoning</t>
  </si>
  <si>
    <t>Langdo, Robyn</t>
  </si>
  <si>
    <t>http://www.tandfebooks.com/isbn/9780203803134</t>
  </si>
  <si>
    <t>Reading, Psychology of</t>
  </si>
  <si>
    <t>418.4019</t>
  </si>
  <si>
    <t>LB1050.5</t>
  </si>
  <si>
    <t>Explaining Individual Differences in Reading: Theory and Evidence</t>
  </si>
  <si>
    <t>Brady , Susan A.</t>
  </si>
  <si>
    <t>http://www.tandfebooks.com/isbn/9780203817964</t>
  </si>
  <si>
    <t>361</t>
  </si>
  <si>
    <t>HV40</t>
  </si>
  <si>
    <t>Global Variations in the Political and Social Economy of Care: Worlds Apart</t>
  </si>
  <si>
    <t>Razavi , Shahra</t>
  </si>
  <si>
    <t>http://www.tandfebooks.com/isbn/9780203117798</t>
  </si>
  <si>
    <t>343.07872047</t>
  </si>
  <si>
    <t>K3538</t>
  </si>
  <si>
    <t>Green Buildings and the Law</t>
  </si>
  <si>
    <t>Adshead, Julie</t>
  </si>
  <si>
    <t>http://www.tandfebooks.com/isbn/9780203866801</t>
  </si>
  <si>
    <t>Intergroup Behavior</t>
  </si>
  <si>
    <t>303.6</t>
  </si>
  <si>
    <t>HM1126</t>
  </si>
  <si>
    <t>Intergroup Conflicts and Their Resolution: A Social Psychological Perspective</t>
  </si>
  <si>
    <t>Bar-Tal, Daniel</t>
  </si>
  <si>
    <t>http://www.tandfebooks.com/isbn/9780203834091</t>
  </si>
  <si>
    <t>Medical Ethics</t>
  </si>
  <si>
    <t>344.42032175</t>
  </si>
  <si>
    <t>KD3410.E88</t>
  </si>
  <si>
    <t>Law, Ethics and Compromise at the Limits of Life: To Treat or not to Treat?</t>
  </si>
  <si>
    <t>Huxtable, Richard</t>
  </si>
  <si>
    <t>http://www.tandfebooks.com/isbn/9780203098448</t>
  </si>
  <si>
    <t>Education &amp; Development</t>
  </si>
  <si>
    <t>370.115</t>
  </si>
  <si>
    <t>LB1027.23</t>
  </si>
  <si>
    <t>Learner-centred Education in International Perspective: Whose pedagogy for whose development?</t>
  </si>
  <si>
    <t>Schweisfurth, Michele</t>
  </si>
  <si>
    <t>http://www.tandfebooks.com/isbn/9780203817438</t>
  </si>
  <si>
    <t>Psychiatry &amp; Clinical Psychology - Adult</t>
  </si>
  <si>
    <t>362.2</t>
  </si>
  <si>
    <t>RC570</t>
  </si>
  <si>
    <t>Mental Health Services for Adults with Intellectual Disability: Strategies and Solutions</t>
  </si>
  <si>
    <t>Bouras , Nick</t>
  </si>
  <si>
    <t>http://www.tandfebooks.com/isbn/9780203856086</t>
  </si>
  <si>
    <t>153.14</t>
  </si>
  <si>
    <t>BF385</t>
  </si>
  <si>
    <t>Mnemonology: Mnemonics for the 21st Century</t>
  </si>
  <si>
    <t>Worthen, James B.; Hunt, R. Re</t>
  </si>
  <si>
    <t>http://www.tandfebooks.com/isbn/9780203834107</t>
  </si>
  <si>
    <t>Cognitive Neuroscience</t>
  </si>
  <si>
    <t>612.8</t>
  </si>
  <si>
    <t>QP360</t>
  </si>
  <si>
    <t>Neuroscience of Decision Making</t>
  </si>
  <si>
    <t>Vartanian,  Oshin</t>
  </si>
  <si>
    <t>http://www.tandfebooks.com/isbn/9780203835920</t>
  </si>
  <si>
    <t>Banking</t>
  </si>
  <si>
    <t>332.019</t>
  </si>
  <si>
    <t>HG101</t>
  </si>
  <si>
    <t>New Perspectives on Emotions in Finance: The Sociology of Confidence, Fear and Betrayal</t>
  </si>
  <si>
    <t>Pixley, Jocelyn</t>
  </si>
  <si>
    <t>http://www.tandfebooks.com/isbn/9780203114018</t>
  </si>
  <si>
    <t>Environment &amp; Philosophy</t>
  </si>
  <si>
    <t>174.96214838</t>
  </si>
  <si>
    <t>TD898.14.M35</t>
  </si>
  <si>
    <t>Nuclear Waste Management and Legitimacy: Nihilism and Responsibility</t>
  </si>
  <si>
    <t>Andrén, Mats</t>
  </si>
  <si>
    <t>http://www.tandfebooks.com/isbn/9780203124642</t>
  </si>
  <si>
    <t>155.924</t>
  </si>
  <si>
    <t>HQ755.86</t>
  </si>
  <si>
    <t>Poisonous Parenting: Toxic Relationships Between Parents and Their Adult Children</t>
  </si>
  <si>
    <t>Dunham , Shea M.</t>
  </si>
  <si>
    <t>http://www.tandfebooks.com/isbn/9780203852422</t>
  </si>
  <si>
    <t>302.3</t>
  </si>
  <si>
    <t>HM741</t>
  </si>
  <si>
    <t>Social Capital and Institutional Constraints: A Comparative Analysis of China, Taiwan and the US</t>
  </si>
  <si>
    <t>Son, Joonmo</t>
  </si>
  <si>
    <t>http://www.tandfebooks.com/isbn/9780203104743</t>
  </si>
  <si>
    <t>696.6</t>
  </si>
  <si>
    <t>TH6561.7</t>
  </si>
  <si>
    <t>Solar Domestic Water Heating: The Earthscan Expert Handbook for Planning, Design and Installation</t>
  </si>
  <si>
    <t>Laughton, Chris</t>
  </si>
  <si>
    <t>http://www.tandfebooks.com/isbn/9781849775168</t>
  </si>
  <si>
    <t>Corpus Linguistics</t>
  </si>
  <si>
    <t>410.188</t>
  </si>
  <si>
    <t>P128.C68</t>
  </si>
  <si>
    <t>Spoken Corpus Linguistics: From Monomodal to Multimodal</t>
  </si>
  <si>
    <t>Adolphs, Svenja</t>
  </si>
  <si>
    <t>http://www.tandfebooks.com/isbn/9780203526149</t>
  </si>
  <si>
    <t>371.71</t>
  </si>
  <si>
    <t>LB3405</t>
  </si>
  <si>
    <t>The Early Years Health and Safety Handbook</t>
  </si>
  <si>
    <t>Parker, Lynn</t>
  </si>
  <si>
    <t>http://www.tandfebooks.com/isbn/9780203809662</t>
  </si>
  <si>
    <t>Applied Linguistics</t>
  </si>
  <si>
    <t>306.446</t>
  </si>
  <si>
    <t>P115</t>
  </si>
  <si>
    <t>The Economics of the Multilingual Workplace</t>
  </si>
  <si>
    <t>Grin, François; Sfreddo, Claud</t>
  </si>
  <si>
    <t>http://www.tandfebooks.com/isbn/9780203852675</t>
  </si>
  <si>
    <t>338.4791</t>
  </si>
  <si>
    <t>G155.A1</t>
  </si>
  <si>
    <t>The Economics of Tourism Destinations: 2nd Edition</t>
  </si>
  <si>
    <t>Vanhove, Norbert</t>
  </si>
  <si>
    <t>http://www.tandfebooks.com/isbn/9780080969978</t>
  </si>
  <si>
    <t>330.5113203</t>
  </si>
  <si>
    <t>HC428.Y3</t>
  </si>
  <si>
    <t>The Economy of Lower Yangzi Delta in Late Imperial China: Connecting Money, Markets, and Institutions</t>
  </si>
  <si>
    <t>So, Billy K. L.</t>
  </si>
  <si>
    <t>http://www.tandfebooks.com/isbn/9780203101834</t>
  </si>
  <si>
    <t>371.9144</t>
  </si>
  <si>
    <t>LC4710.G7</t>
  </si>
  <si>
    <t>The Effective Teacher's Guide to Dyslexia and other Learning Difficulties (Learning Disabilities): Practical strategies</t>
  </si>
  <si>
    <t>Farrell, Michael</t>
  </si>
  <si>
    <t>http://www.tandfebooks.com/isbn/9780203152867</t>
  </si>
  <si>
    <t>Classroom Practice</t>
  </si>
  <si>
    <t>371.91</t>
  </si>
  <si>
    <t>LC4015</t>
  </si>
  <si>
    <t>The Effective Teacher's Guide to Sensory and Physical Impairments: Sensory, Orthopaedic, Motor and Health Impairments, and Traumatic Brain Injury</t>
  </si>
  <si>
    <t>Farrell, Michael</t>
  </si>
  <si>
    <t>http://www.tandfebooks.com/isbn/9780203834312</t>
  </si>
  <si>
    <t>341.242209496</t>
  </si>
  <si>
    <t>HC240.25.B28</t>
  </si>
  <si>
    <t>The European Union and South East Europe: The Dynamics of Europeanization and Multilevel Governance</t>
  </si>
  <si>
    <t>Geddes, Andrew</t>
  </si>
  <si>
    <t>http://www.tandfebooks.com/isbn/9780203112267</t>
  </si>
  <si>
    <t>305.23094</t>
  </si>
  <si>
    <t>HQ792.E8</t>
  </si>
  <si>
    <t>The Social Meaning of Children and Fertility Change in Europe</t>
  </si>
  <si>
    <t>Ellingsaeter , Anne Lise</t>
  </si>
  <si>
    <t>http://www.tandfebooks.com/isbn/9780203070635</t>
  </si>
  <si>
    <t>Architectural History</t>
  </si>
  <si>
    <t>720</t>
  </si>
  <si>
    <t>NA1995</t>
  </si>
  <si>
    <t>Towards a New Architect: the Guide for Architecture Students</t>
  </si>
  <si>
    <t>Shariff, Yasmin; Tankard, Jane</t>
  </si>
  <si>
    <t>http://www.tandfebooks.com/isbn/9780080879673</t>
  </si>
  <si>
    <t>153</t>
  </si>
  <si>
    <t>BF311</t>
  </si>
  <si>
    <t>Training Cognition: Optimizing Efficiency, Durability, and Generalizability</t>
  </si>
  <si>
    <t>Healy, Alice F.</t>
  </si>
  <si>
    <t>http://www.tandfebooks.com/isbn/9780203816783</t>
  </si>
  <si>
    <t>總冊數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</si>
</sst>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0"/>
      <color indexed="12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u val="single"/>
      <sz val="12"/>
      <color theme="10"/>
      <name val="Calibri"/>
      <family val="2"/>
      <scheme val="minor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sz val="12"/>
      <color theme="1"/>
      <name val="新細明體"/>
      <family val="1"/>
    </font>
    <font>
      <sz val="12"/>
      <name val="新細明體"/>
      <family val="1"/>
    </font>
    <font>
      <u val="single"/>
      <sz val="10"/>
      <color indexed="12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0" fontId="9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left" vertical="center"/>
    </xf>
    <xf numFmtId="176" fontId="0" fillId="5" borderId="1" xfId="0" applyNumberFormat="1" applyFill="1" applyBorder="1" applyAlignment="1">
      <alignment horizontal="center" vertical="center" wrapText="1"/>
    </xf>
    <xf numFmtId="0" fontId="10" fillId="6" borderId="1" xfId="21" applyFont="1" applyFill="1" applyBorder="1" applyAlignment="1">
      <alignment horizontal="left"/>
      <protection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20" applyFont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  <cellStyle name="一般_Sheet3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dfebooks.com/isbn/9780203181911" TargetMode="External" /><Relationship Id="rId2" Type="http://schemas.openxmlformats.org/officeDocument/2006/relationships/hyperlink" Target="http://www.tandfebooks.com/isbn/9780203874936" TargetMode="External" /><Relationship Id="rId3" Type="http://schemas.openxmlformats.org/officeDocument/2006/relationships/hyperlink" Target="http://www.tandfebooks.com/isbn/9780203803783" TargetMode="External" /><Relationship Id="rId4" Type="http://schemas.openxmlformats.org/officeDocument/2006/relationships/hyperlink" Target="http://www.tandfebooks.com/isbn/9780203102565" TargetMode="External" /><Relationship Id="rId5" Type="http://schemas.openxmlformats.org/officeDocument/2006/relationships/hyperlink" Target="http://www.tandfebooks.com/isbn/9780203069103" TargetMode="External" /><Relationship Id="rId6" Type="http://schemas.openxmlformats.org/officeDocument/2006/relationships/hyperlink" Target="http://www.tandfebooks.com/isbn/9780203102725" TargetMode="External" /><Relationship Id="rId7" Type="http://schemas.openxmlformats.org/officeDocument/2006/relationships/hyperlink" Target="http://www.tandfebooks.com/isbn/9780203114865" TargetMode="External" /><Relationship Id="rId8" Type="http://schemas.openxmlformats.org/officeDocument/2006/relationships/hyperlink" Target="http://www.tandfebooks.com/isbn/9780203128473" TargetMode="External" /><Relationship Id="rId9" Type="http://schemas.openxmlformats.org/officeDocument/2006/relationships/hyperlink" Target="http://www.tandfebooks.com/isbn/9780203115053" TargetMode="External" /><Relationship Id="rId10" Type="http://schemas.openxmlformats.org/officeDocument/2006/relationships/hyperlink" Target="http://www.tandfebooks.com/isbn/9780203136164" TargetMode="External" /><Relationship Id="rId11" Type="http://schemas.openxmlformats.org/officeDocument/2006/relationships/hyperlink" Target="http://www.tandfebooks.com/isbn/9780203190661" TargetMode="External" /><Relationship Id="rId12" Type="http://schemas.openxmlformats.org/officeDocument/2006/relationships/hyperlink" Target="http://www.tandfebooks.com/isbn/9780203844366" TargetMode="External" /><Relationship Id="rId13" Type="http://schemas.openxmlformats.org/officeDocument/2006/relationships/hyperlink" Target="http://www.tandfebooks.com/isbn/9780203124260" TargetMode="External" /><Relationship Id="rId14" Type="http://schemas.openxmlformats.org/officeDocument/2006/relationships/hyperlink" Target="http://www.tandfebooks.com/isbn/9780203583906" TargetMode="External" /><Relationship Id="rId15" Type="http://schemas.openxmlformats.org/officeDocument/2006/relationships/hyperlink" Target="http://www.tandfebooks.com/isbn/9780203106280" TargetMode="External" /><Relationship Id="rId16" Type="http://schemas.openxmlformats.org/officeDocument/2006/relationships/hyperlink" Target="http://www.tandfebooks.com/isbn/9780203830390" TargetMode="External" /><Relationship Id="rId17" Type="http://schemas.openxmlformats.org/officeDocument/2006/relationships/hyperlink" Target="http://www.tandfebooks.com/isbn/9780203588031" TargetMode="External" /><Relationship Id="rId18" Type="http://schemas.openxmlformats.org/officeDocument/2006/relationships/hyperlink" Target="http://www.tandfebooks.com/isbn/9780203803134" TargetMode="External" /><Relationship Id="rId19" Type="http://schemas.openxmlformats.org/officeDocument/2006/relationships/hyperlink" Target="http://www.tandfebooks.com/isbn/9780203817964" TargetMode="External" /><Relationship Id="rId20" Type="http://schemas.openxmlformats.org/officeDocument/2006/relationships/hyperlink" Target="http://www.tandfebooks.com/isbn/9780203117798" TargetMode="External" /><Relationship Id="rId21" Type="http://schemas.openxmlformats.org/officeDocument/2006/relationships/hyperlink" Target="http://www.tandfebooks.com/isbn/9780203866801" TargetMode="External" /><Relationship Id="rId22" Type="http://schemas.openxmlformats.org/officeDocument/2006/relationships/hyperlink" Target="http://www.tandfebooks.com/isbn/9780203834091" TargetMode="External" /><Relationship Id="rId23" Type="http://schemas.openxmlformats.org/officeDocument/2006/relationships/hyperlink" Target="http://www.tandfebooks.com/isbn/9780203098448" TargetMode="External" /><Relationship Id="rId24" Type="http://schemas.openxmlformats.org/officeDocument/2006/relationships/hyperlink" Target="http://www.tandfebooks.com/isbn/9780203817438" TargetMode="External" /><Relationship Id="rId25" Type="http://schemas.openxmlformats.org/officeDocument/2006/relationships/hyperlink" Target="http://www.tandfebooks.com/isbn/9780203856086" TargetMode="External" /><Relationship Id="rId26" Type="http://schemas.openxmlformats.org/officeDocument/2006/relationships/hyperlink" Target="http://www.tandfebooks.com/isbn/9780203834107" TargetMode="External" /><Relationship Id="rId27" Type="http://schemas.openxmlformats.org/officeDocument/2006/relationships/hyperlink" Target="http://www.tandfebooks.com/isbn/9780203835920" TargetMode="External" /><Relationship Id="rId28" Type="http://schemas.openxmlformats.org/officeDocument/2006/relationships/hyperlink" Target="http://www.tandfebooks.com/isbn/9780203114018" TargetMode="External" /><Relationship Id="rId29" Type="http://schemas.openxmlformats.org/officeDocument/2006/relationships/hyperlink" Target="http://www.tandfebooks.com/isbn/9780203124642" TargetMode="External" /><Relationship Id="rId30" Type="http://schemas.openxmlformats.org/officeDocument/2006/relationships/hyperlink" Target="http://www.tandfebooks.com/isbn/9780203852422" TargetMode="External" /><Relationship Id="rId31" Type="http://schemas.openxmlformats.org/officeDocument/2006/relationships/hyperlink" Target="http://www.tandfebooks.com/isbn/9780203104743" TargetMode="External" /><Relationship Id="rId32" Type="http://schemas.openxmlformats.org/officeDocument/2006/relationships/hyperlink" Target="http://www.tandfebooks.com/isbn/9781849775168" TargetMode="External" /><Relationship Id="rId33" Type="http://schemas.openxmlformats.org/officeDocument/2006/relationships/hyperlink" Target="http://www.tandfebooks.com/isbn/9780203526149" TargetMode="External" /><Relationship Id="rId34" Type="http://schemas.openxmlformats.org/officeDocument/2006/relationships/hyperlink" Target="http://www.tandfebooks.com/isbn/9780203809662" TargetMode="External" /><Relationship Id="rId35" Type="http://schemas.openxmlformats.org/officeDocument/2006/relationships/hyperlink" Target="http://www.tandfebooks.com/isbn/9780203852675" TargetMode="External" /><Relationship Id="rId36" Type="http://schemas.openxmlformats.org/officeDocument/2006/relationships/hyperlink" Target="http://www.tandfebooks.com/isbn/9780080969978" TargetMode="External" /><Relationship Id="rId37" Type="http://schemas.openxmlformats.org/officeDocument/2006/relationships/hyperlink" Target="http://www.tandfebooks.com/isbn/9780203101834" TargetMode="External" /><Relationship Id="rId38" Type="http://schemas.openxmlformats.org/officeDocument/2006/relationships/hyperlink" Target="http://www.tandfebooks.com/isbn/9780203152867" TargetMode="External" /><Relationship Id="rId39" Type="http://schemas.openxmlformats.org/officeDocument/2006/relationships/hyperlink" Target="http://www.tandfebooks.com/isbn/9780203834312" TargetMode="External" /><Relationship Id="rId40" Type="http://schemas.openxmlformats.org/officeDocument/2006/relationships/hyperlink" Target="http://www.tandfebooks.com/isbn/9780203112267" TargetMode="External" /><Relationship Id="rId41" Type="http://schemas.openxmlformats.org/officeDocument/2006/relationships/hyperlink" Target="http://www.tandfebooks.com/isbn/9780203070635" TargetMode="External" /><Relationship Id="rId42" Type="http://schemas.openxmlformats.org/officeDocument/2006/relationships/hyperlink" Target="http://www.tandfebooks.com/isbn/9780080879673" TargetMode="External" /><Relationship Id="rId43" Type="http://schemas.openxmlformats.org/officeDocument/2006/relationships/hyperlink" Target="http://www.tandfebooks.com/isbn/97802038167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workbookViewId="0" topLeftCell="A151">
      <selection activeCell="B171" sqref="B171"/>
    </sheetView>
  </sheetViews>
  <sheetFormatPr defaultColWidth="9.00390625" defaultRowHeight="15.75"/>
  <cols>
    <col min="1" max="1" width="4.50390625" style="4" customWidth="1"/>
    <col min="2" max="2" width="13.00390625" style="7" customWidth="1"/>
    <col min="3" max="3" width="12.75390625" style="7" customWidth="1"/>
    <col min="4" max="4" width="13.75390625" style="4" customWidth="1"/>
    <col min="5" max="5" width="12.25390625" style="4" customWidth="1"/>
    <col min="6" max="6" width="42.75390625" style="11" customWidth="1"/>
    <col min="7" max="8" width="4.50390625" style="4" customWidth="1"/>
    <col min="9" max="10" width="10.75390625" style="7" customWidth="1"/>
    <col min="11" max="11" width="6.50390625" style="8" customWidth="1"/>
    <col min="12" max="12" width="88.625" style="13" bestFit="1" customWidth="1"/>
    <col min="13" max="16384" width="8.875" style="6" customWidth="1"/>
  </cols>
  <sheetData>
    <row r="1" spans="1:12" s="4" customFormat="1" ht="27.6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5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4" t="s">
        <v>11</v>
      </c>
    </row>
    <row r="2" spans="1:12" ht="27.6">
      <c r="A2" s="1">
        <v>292</v>
      </c>
      <c r="B2" s="5" t="s">
        <v>12</v>
      </c>
      <c r="C2" s="5" t="s">
        <v>13</v>
      </c>
      <c r="D2" s="3">
        <v>9780203100875</v>
      </c>
      <c r="E2" s="3">
        <v>9780415416238</v>
      </c>
      <c r="F2" s="9" t="s">
        <v>14</v>
      </c>
      <c r="G2" s="1">
        <v>1</v>
      </c>
      <c r="H2" s="1">
        <v>1</v>
      </c>
      <c r="I2" s="5" t="s">
        <v>15</v>
      </c>
      <c r="J2" s="5" t="s">
        <v>16</v>
      </c>
      <c r="K2" s="2">
        <v>2013</v>
      </c>
      <c r="L2" s="12" t="str">
        <f>HYPERLINK("http://www.tandfebooks.com/isbn/9780203100875")</f>
        <v>http://www.tandfebooks.com/isbn/9780203100875</v>
      </c>
    </row>
    <row r="3" spans="1:12" ht="15.75">
      <c r="A3" s="1">
        <v>293</v>
      </c>
      <c r="B3" s="5" t="s">
        <v>12</v>
      </c>
      <c r="C3" s="5" t="s">
        <v>17</v>
      </c>
      <c r="D3" s="3">
        <v>9780203086131</v>
      </c>
      <c r="E3" s="3">
        <v>9780415635851</v>
      </c>
      <c r="F3" s="9" t="s">
        <v>18</v>
      </c>
      <c r="G3" s="1">
        <v>1</v>
      </c>
      <c r="H3" s="1">
        <v>1</v>
      </c>
      <c r="I3" s="5" t="s">
        <v>19</v>
      </c>
      <c r="J3" s="5" t="s">
        <v>16</v>
      </c>
      <c r="K3" s="2">
        <v>2013</v>
      </c>
      <c r="L3" s="12" t="str">
        <f>HYPERLINK("http://www.tandfebooks.com/isbn/9780203086131")</f>
        <v>http://www.tandfebooks.com/isbn/9780203086131</v>
      </c>
    </row>
    <row r="4" spans="1:12" ht="15.75">
      <c r="A4" s="1">
        <v>294</v>
      </c>
      <c r="B4" s="5" t="s">
        <v>12</v>
      </c>
      <c r="C4" s="5" t="s">
        <v>20</v>
      </c>
      <c r="D4" s="3">
        <v>9780203072462</v>
      </c>
      <c r="E4" s="3">
        <v>9780415531511</v>
      </c>
      <c r="F4" s="9" t="s">
        <v>21</v>
      </c>
      <c r="G4" s="1">
        <v>1</v>
      </c>
      <c r="H4" s="1">
        <v>1</v>
      </c>
      <c r="I4" s="5" t="s">
        <v>22</v>
      </c>
      <c r="J4" s="5" t="s">
        <v>16</v>
      </c>
      <c r="K4" s="2">
        <v>2013</v>
      </c>
      <c r="L4" s="12" t="str">
        <f>HYPERLINK("http://www.tandfebooks.com/isbn/9780203072462")</f>
        <v>http://www.tandfebooks.com/isbn/9780203072462</v>
      </c>
    </row>
    <row r="5" spans="1:12" ht="27.6">
      <c r="A5" s="1">
        <v>295</v>
      </c>
      <c r="B5" s="5" t="s">
        <v>12</v>
      </c>
      <c r="C5" s="5" t="s">
        <v>23</v>
      </c>
      <c r="D5" s="3">
        <v>9780203122976</v>
      </c>
      <c r="E5" s="3">
        <v>9780415620727</v>
      </c>
      <c r="F5" s="9" t="s">
        <v>24</v>
      </c>
      <c r="G5" s="1">
        <v>1</v>
      </c>
      <c r="H5" s="1">
        <v>1</v>
      </c>
      <c r="I5" s="5" t="s">
        <v>25</v>
      </c>
      <c r="J5" s="5" t="s">
        <v>16</v>
      </c>
      <c r="K5" s="2">
        <v>2012</v>
      </c>
      <c r="L5" s="12" t="str">
        <f>HYPERLINK("http://www.tandfebooks.com/isbn/9780203122976")</f>
        <v>http://www.tandfebooks.com/isbn/9780203122976</v>
      </c>
    </row>
    <row r="6" spans="1:12" ht="15.75">
      <c r="A6" s="1">
        <v>296</v>
      </c>
      <c r="B6" s="5" t="s">
        <v>12</v>
      </c>
      <c r="C6" s="5" t="s">
        <v>26</v>
      </c>
      <c r="D6" s="3">
        <v>9780203120095</v>
      </c>
      <c r="E6" s="3">
        <v>9780415524834</v>
      </c>
      <c r="F6" s="9" t="s">
        <v>27</v>
      </c>
      <c r="G6" s="1">
        <v>1</v>
      </c>
      <c r="H6" s="1">
        <v>1</v>
      </c>
      <c r="I6" s="5" t="s">
        <v>28</v>
      </c>
      <c r="J6" s="5" t="s">
        <v>16</v>
      </c>
      <c r="K6" s="2">
        <v>2013</v>
      </c>
      <c r="L6" s="12" t="str">
        <f>HYPERLINK("http://www.tandfebooks.com/isbn/9780203120095")</f>
        <v>http://www.tandfebooks.com/isbn/9780203120095</v>
      </c>
    </row>
    <row r="7" spans="1:12" ht="15.75">
      <c r="A7" s="1">
        <v>297</v>
      </c>
      <c r="B7" s="5" t="s">
        <v>12</v>
      </c>
      <c r="C7" s="5" t="s">
        <v>29</v>
      </c>
      <c r="D7" s="3">
        <v>9780203076446</v>
      </c>
      <c r="E7" s="3">
        <v>9780415524223</v>
      </c>
      <c r="F7" s="9" t="s">
        <v>30</v>
      </c>
      <c r="G7" s="1">
        <v>1</v>
      </c>
      <c r="H7" s="1">
        <v>1</v>
      </c>
      <c r="I7" s="5" t="s">
        <v>31</v>
      </c>
      <c r="J7" s="5" t="s">
        <v>16</v>
      </c>
      <c r="K7" s="2">
        <v>2013</v>
      </c>
      <c r="L7" s="12" t="str">
        <f>HYPERLINK("http://www.tandfebooks.com/isbn/9780203076446")</f>
        <v>http://www.tandfebooks.com/isbn/9780203076446</v>
      </c>
    </row>
    <row r="8" spans="1:12" ht="15.75">
      <c r="A8" s="1">
        <v>298</v>
      </c>
      <c r="B8" s="5" t="s">
        <v>12</v>
      </c>
      <c r="C8" s="5" t="s">
        <v>32</v>
      </c>
      <c r="D8" s="3">
        <v>9780203371282</v>
      </c>
      <c r="E8" s="3">
        <v>9780415626781</v>
      </c>
      <c r="F8" s="9" t="s">
        <v>33</v>
      </c>
      <c r="G8" s="1">
        <v>1</v>
      </c>
      <c r="H8" s="1">
        <v>1</v>
      </c>
      <c r="I8" s="5" t="s">
        <v>34</v>
      </c>
      <c r="J8" s="5" t="s">
        <v>16</v>
      </c>
      <c r="K8" s="2">
        <v>2013</v>
      </c>
      <c r="L8" s="12" t="str">
        <f>HYPERLINK("http://www.tandfebooks.com/isbn/9780203371282")</f>
        <v>http://www.tandfebooks.com/isbn/9780203371282</v>
      </c>
    </row>
    <row r="9" spans="1:12" ht="27.6">
      <c r="A9" s="1">
        <v>299</v>
      </c>
      <c r="B9" s="5" t="s">
        <v>12</v>
      </c>
      <c r="C9" s="5" t="s">
        <v>35</v>
      </c>
      <c r="D9" s="3">
        <v>9780203074916</v>
      </c>
      <c r="E9" s="3">
        <v>9780415520553</v>
      </c>
      <c r="F9" s="9" t="s">
        <v>36</v>
      </c>
      <c r="G9" s="1">
        <v>1</v>
      </c>
      <c r="H9" s="1">
        <v>1</v>
      </c>
      <c r="I9" s="5" t="s">
        <v>37</v>
      </c>
      <c r="J9" s="5" t="s">
        <v>16</v>
      </c>
      <c r="K9" s="2">
        <v>2013</v>
      </c>
      <c r="L9" s="12" t="str">
        <f>HYPERLINK("http://www.tandfebooks.com/isbn/9780203074916")</f>
        <v>http://www.tandfebooks.com/isbn/9780203074916</v>
      </c>
    </row>
    <row r="10" spans="1:12" ht="27.6">
      <c r="A10" s="1">
        <v>300</v>
      </c>
      <c r="B10" s="5" t="s">
        <v>12</v>
      </c>
      <c r="C10" s="5" t="s">
        <v>38</v>
      </c>
      <c r="D10" s="3">
        <v>9780203806869</v>
      </c>
      <c r="E10" s="3">
        <v>9780415664349</v>
      </c>
      <c r="F10" s="9" t="s">
        <v>39</v>
      </c>
      <c r="G10" s="1">
        <v>1</v>
      </c>
      <c r="H10" s="1">
        <v>1</v>
      </c>
      <c r="I10" s="5" t="s">
        <v>40</v>
      </c>
      <c r="J10" s="5" t="s">
        <v>16</v>
      </c>
      <c r="K10" s="2">
        <v>2012</v>
      </c>
      <c r="L10" s="12" t="str">
        <f>HYPERLINK("http://www.tandfebooks.com/isbn/9780203806869")</f>
        <v>http://www.tandfebooks.com/isbn/9780203806869</v>
      </c>
    </row>
    <row r="11" spans="1:12" ht="27.6">
      <c r="A11" s="1">
        <v>301</v>
      </c>
      <c r="B11" s="5" t="s">
        <v>12</v>
      </c>
      <c r="C11" s="5" t="s">
        <v>41</v>
      </c>
      <c r="D11" s="3">
        <v>9781849776356</v>
      </c>
      <c r="E11" s="3">
        <v>9781844078301</v>
      </c>
      <c r="F11" s="9" t="s">
        <v>42</v>
      </c>
      <c r="G11" s="1">
        <v>1</v>
      </c>
      <c r="H11" s="1">
        <v>1</v>
      </c>
      <c r="I11" s="5" t="s">
        <v>43</v>
      </c>
      <c r="J11" s="5" t="s">
        <v>16</v>
      </c>
      <c r="K11" s="2">
        <v>2010</v>
      </c>
      <c r="L11" s="12" t="str">
        <f>HYPERLINK("http://www.tandfebooks.com/isbn/9781849776356")</f>
        <v>http://www.tandfebooks.com/isbn/9781849776356</v>
      </c>
    </row>
    <row r="12" spans="1:12" ht="41.4">
      <c r="A12" s="1">
        <v>302</v>
      </c>
      <c r="B12" s="5" t="s">
        <v>12</v>
      </c>
      <c r="C12" s="5" t="s">
        <v>44</v>
      </c>
      <c r="D12" s="3">
        <v>9780203085677</v>
      </c>
      <c r="E12" s="3">
        <v>9780415699211</v>
      </c>
      <c r="F12" s="9" t="s">
        <v>45</v>
      </c>
      <c r="G12" s="1">
        <v>1</v>
      </c>
      <c r="H12" s="1">
        <v>1</v>
      </c>
      <c r="I12" s="5" t="s">
        <v>46</v>
      </c>
      <c r="J12" s="5" t="s">
        <v>16</v>
      </c>
      <c r="K12" s="2">
        <v>2013</v>
      </c>
      <c r="L12" s="12" t="str">
        <f>HYPERLINK("http://www.tandfebooks.com/isbn/9780203085677")</f>
        <v>http://www.tandfebooks.com/isbn/9780203085677</v>
      </c>
    </row>
    <row r="13" spans="1:12" ht="15.75">
      <c r="A13" s="1">
        <v>303</v>
      </c>
      <c r="B13" s="5" t="s">
        <v>12</v>
      </c>
      <c r="C13" s="5" t="s">
        <v>47</v>
      </c>
      <c r="D13" s="3">
        <v>9780203096130</v>
      </c>
      <c r="E13" s="3">
        <v>9780415632041</v>
      </c>
      <c r="F13" s="9" t="s">
        <v>48</v>
      </c>
      <c r="G13" s="1">
        <v>1</v>
      </c>
      <c r="H13" s="1">
        <v>1</v>
      </c>
      <c r="I13" s="5" t="s">
        <v>49</v>
      </c>
      <c r="J13" s="5" t="s">
        <v>16</v>
      </c>
      <c r="K13" s="2">
        <v>2013</v>
      </c>
      <c r="L13" s="12" t="str">
        <f>HYPERLINK("http://www.tandfebooks.com/isbn/9780203096130")</f>
        <v>http://www.tandfebooks.com/isbn/9780203096130</v>
      </c>
    </row>
    <row r="14" spans="1:12" ht="27.6">
      <c r="A14" s="1">
        <v>304</v>
      </c>
      <c r="B14" s="5" t="s">
        <v>12</v>
      </c>
      <c r="C14" s="5" t="s">
        <v>50</v>
      </c>
      <c r="D14" s="3">
        <v>9780203819265</v>
      </c>
      <c r="E14" s="3">
        <v>9780415883535</v>
      </c>
      <c r="F14" s="9" t="s">
        <v>51</v>
      </c>
      <c r="G14" s="1">
        <v>1</v>
      </c>
      <c r="H14" s="1">
        <v>1</v>
      </c>
      <c r="I14" s="5" t="s">
        <v>52</v>
      </c>
      <c r="J14" s="5" t="s">
        <v>16</v>
      </c>
      <c r="K14" s="2">
        <v>2011</v>
      </c>
      <c r="L14" s="12" t="str">
        <f>HYPERLINK("http://www.tandfebooks.com/isbn/9780203819265")</f>
        <v>http://www.tandfebooks.com/isbn/9780203819265</v>
      </c>
    </row>
    <row r="15" spans="1:12" ht="27.6">
      <c r="A15" s="1">
        <v>305</v>
      </c>
      <c r="B15" s="5" t="s">
        <v>12</v>
      </c>
      <c r="C15" s="5" t="s">
        <v>53</v>
      </c>
      <c r="D15" s="3">
        <v>9780203108659</v>
      </c>
      <c r="E15" s="3">
        <v>9780415538978</v>
      </c>
      <c r="F15" s="9" t="s">
        <v>54</v>
      </c>
      <c r="G15" s="1">
        <v>1</v>
      </c>
      <c r="H15" s="1">
        <v>1</v>
      </c>
      <c r="I15" s="5" t="s">
        <v>55</v>
      </c>
      <c r="J15" s="5" t="s">
        <v>16</v>
      </c>
      <c r="K15" s="2">
        <v>2013</v>
      </c>
      <c r="L15" s="12" t="str">
        <f>HYPERLINK("http://www.tandfebooks.com/isbn/9780203108659")</f>
        <v>http://www.tandfebooks.com/isbn/9780203108659</v>
      </c>
    </row>
    <row r="16" spans="1:12" ht="27.6">
      <c r="A16" s="1">
        <v>306</v>
      </c>
      <c r="B16" s="5" t="s">
        <v>12</v>
      </c>
      <c r="C16" s="5" t="s">
        <v>56</v>
      </c>
      <c r="D16" s="3">
        <v>9780203838297</v>
      </c>
      <c r="E16" s="3">
        <v>9780415885942</v>
      </c>
      <c r="F16" s="9" t="s">
        <v>57</v>
      </c>
      <c r="G16" s="1">
        <v>1</v>
      </c>
      <c r="H16" s="1">
        <v>2</v>
      </c>
      <c r="I16" s="5" t="s">
        <v>58</v>
      </c>
      <c r="J16" s="5" t="s">
        <v>16</v>
      </c>
      <c r="K16" s="2">
        <v>2012</v>
      </c>
      <c r="L16" s="12" t="str">
        <f>HYPERLINK("http://www.tandfebooks.com/isbn/9780203838297")</f>
        <v>http://www.tandfebooks.com/isbn/9780203838297</v>
      </c>
    </row>
    <row r="17" spans="1:12" ht="15.75">
      <c r="A17" s="1">
        <v>307</v>
      </c>
      <c r="B17" s="5" t="s">
        <v>12</v>
      </c>
      <c r="C17" s="5" t="s">
        <v>59</v>
      </c>
      <c r="D17" s="3">
        <v>9780203082898</v>
      </c>
      <c r="E17" s="3">
        <v>9780415504607</v>
      </c>
      <c r="F17" s="9" t="s">
        <v>60</v>
      </c>
      <c r="G17" s="1">
        <v>1</v>
      </c>
      <c r="H17" s="1">
        <v>1</v>
      </c>
      <c r="I17" s="5" t="s">
        <v>61</v>
      </c>
      <c r="J17" s="5" t="s">
        <v>16</v>
      </c>
      <c r="K17" s="2">
        <v>2013</v>
      </c>
      <c r="L17" s="12" t="str">
        <f>HYPERLINK("http://www.tandfebooks.com/isbn/9780203082898")</f>
        <v>http://www.tandfebooks.com/isbn/9780203082898</v>
      </c>
    </row>
    <row r="18" spans="1:12" ht="15.75">
      <c r="A18" s="1">
        <v>308</v>
      </c>
      <c r="B18" s="5" t="s">
        <v>12</v>
      </c>
      <c r="C18" s="5" t="s">
        <v>62</v>
      </c>
      <c r="D18" s="3">
        <v>9780203891230</v>
      </c>
      <c r="E18" s="3">
        <v>9780415994187</v>
      </c>
      <c r="F18" s="9" t="s">
        <v>63</v>
      </c>
      <c r="G18" s="1">
        <v>1</v>
      </c>
      <c r="H18" s="1">
        <v>3</v>
      </c>
      <c r="I18" s="5" t="s">
        <v>64</v>
      </c>
      <c r="J18" s="5" t="s">
        <v>16</v>
      </c>
      <c r="K18" s="2">
        <v>2010</v>
      </c>
      <c r="L18" s="12" t="str">
        <f>HYPERLINK("http://www.tandfebooks.com/isbn/9780203891230")</f>
        <v>http://www.tandfebooks.com/isbn/9780203891230</v>
      </c>
    </row>
    <row r="19" spans="1:12" ht="15.75">
      <c r="A19" s="1">
        <v>309</v>
      </c>
      <c r="B19" s="5" t="s">
        <v>12</v>
      </c>
      <c r="C19" s="5" t="s">
        <v>65</v>
      </c>
      <c r="D19" s="3">
        <v>9780203877661</v>
      </c>
      <c r="E19" s="3">
        <v>9780415800662</v>
      </c>
      <c r="F19" s="9" t="s">
        <v>66</v>
      </c>
      <c r="G19" s="1">
        <v>1</v>
      </c>
      <c r="H19" s="1">
        <v>1</v>
      </c>
      <c r="I19" s="5" t="s">
        <v>67</v>
      </c>
      <c r="J19" s="5" t="s">
        <v>16</v>
      </c>
      <c r="K19" s="2">
        <v>2010</v>
      </c>
      <c r="L19" s="12" t="str">
        <f>HYPERLINK("http://www.tandfebooks.com/isbn/9780203877661")</f>
        <v>http://www.tandfebooks.com/isbn/9780203877661</v>
      </c>
    </row>
    <row r="20" spans="1:12" ht="27.6">
      <c r="A20" s="1">
        <v>310</v>
      </c>
      <c r="B20" s="5" t="s">
        <v>12</v>
      </c>
      <c r="C20" s="5" t="s">
        <v>68</v>
      </c>
      <c r="D20" s="3">
        <v>9780203076910</v>
      </c>
      <c r="E20" s="3">
        <v>9780415897846</v>
      </c>
      <c r="F20" s="9" t="s">
        <v>69</v>
      </c>
      <c r="G20" s="1">
        <v>1</v>
      </c>
      <c r="H20" s="1">
        <v>1</v>
      </c>
      <c r="I20" s="5" t="s">
        <v>70</v>
      </c>
      <c r="J20" s="5" t="s">
        <v>16</v>
      </c>
      <c r="K20" s="2">
        <v>2013</v>
      </c>
      <c r="L20" s="12" t="str">
        <f>HYPERLINK("http://www.tandfebooks.com/isbn/9780203076910")</f>
        <v>http://www.tandfebooks.com/isbn/9780203076910</v>
      </c>
    </row>
    <row r="21" spans="1:12" ht="15.75">
      <c r="A21" s="1">
        <v>311</v>
      </c>
      <c r="B21" s="5" t="s">
        <v>12</v>
      </c>
      <c r="C21" s="5" t="s">
        <v>71</v>
      </c>
      <c r="D21" s="3">
        <v>9780203073124</v>
      </c>
      <c r="E21" s="3">
        <v>9781857436310</v>
      </c>
      <c r="F21" s="9" t="s">
        <v>72</v>
      </c>
      <c r="G21" s="1">
        <v>1</v>
      </c>
      <c r="H21" s="1">
        <v>1</v>
      </c>
      <c r="I21" s="5" t="s">
        <v>73</v>
      </c>
      <c r="J21" s="5" t="s">
        <v>16</v>
      </c>
      <c r="K21" s="2">
        <v>2013</v>
      </c>
      <c r="L21" s="12" t="str">
        <f>HYPERLINK("http://www.tandfebooks.com/isbn/9780203073124")</f>
        <v>http://www.tandfebooks.com/isbn/9780203073124</v>
      </c>
    </row>
    <row r="22" spans="1:12" ht="15.75">
      <c r="A22" s="1">
        <v>312</v>
      </c>
      <c r="B22" s="5" t="s">
        <v>12</v>
      </c>
      <c r="C22" s="5" t="s">
        <v>74</v>
      </c>
      <c r="D22" s="3">
        <v>9780203584361</v>
      </c>
      <c r="E22" s="3">
        <v>9780415810159</v>
      </c>
      <c r="F22" s="9" t="s">
        <v>75</v>
      </c>
      <c r="G22" s="1">
        <v>1</v>
      </c>
      <c r="H22" s="1">
        <v>1</v>
      </c>
      <c r="I22" s="5" t="s">
        <v>76</v>
      </c>
      <c r="J22" s="5" t="s">
        <v>16</v>
      </c>
      <c r="K22" s="2">
        <v>2013</v>
      </c>
      <c r="L22" s="12" t="str">
        <f>HYPERLINK("http://www.tandfebooks.com/isbn/9780203584361")</f>
        <v>http://www.tandfebooks.com/isbn/9780203584361</v>
      </c>
    </row>
    <row r="23" spans="1:12" ht="15.75">
      <c r="A23" s="1">
        <v>313</v>
      </c>
      <c r="B23" s="5" t="s">
        <v>12</v>
      </c>
      <c r="C23" s="5" t="s">
        <v>77</v>
      </c>
      <c r="D23" s="3">
        <v>9780203069820</v>
      </c>
      <c r="E23" s="3">
        <v>9780415811811</v>
      </c>
      <c r="F23" s="9" t="s">
        <v>78</v>
      </c>
      <c r="G23" s="1">
        <v>1</v>
      </c>
      <c r="H23" s="1">
        <v>1</v>
      </c>
      <c r="I23" s="5" t="s">
        <v>79</v>
      </c>
      <c r="J23" s="5" t="s">
        <v>16</v>
      </c>
      <c r="K23" s="2">
        <v>2013</v>
      </c>
      <c r="L23" s="12" t="str">
        <f>HYPERLINK("http://www.tandfebooks.com/isbn/9780203069820")</f>
        <v>http://www.tandfebooks.com/isbn/9780203069820</v>
      </c>
    </row>
    <row r="24" spans="1:12" ht="15.75">
      <c r="A24" s="1">
        <v>314</v>
      </c>
      <c r="B24" s="5" t="s">
        <v>12</v>
      </c>
      <c r="C24" s="5" t="s">
        <v>80</v>
      </c>
      <c r="D24" s="3">
        <v>9780203839249</v>
      </c>
      <c r="E24" s="3">
        <v>9780415586979</v>
      </c>
      <c r="F24" s="9" t="s">
        <v>81</v>
      </c>
      <c r="G24" s="1">
        <v>1</v>
      </c>
      <c r="H24" s="1">
        <v>1</v>
      </c>
      <c r="I24" s="5" t="s">
        <v>82</v>
      </c>
      <c r="J24" s="5" t="s">
        <v>16</v>
      </c>
      <c r="K24" s="2">
        <v>2011</v>
      </c>
      <c r="L24" s="12" t="str">
        <f>HYPERLINK("http://www.tandfebooks.com/isbn/9780203839249")</f>
        <v>http://www.tandfebooks.com/isbn/9780203839249</v>
      </c>
    </row>
    <row r="25" spans="1:12" ht="27.6">
      <c r="A25" s="1">
        <v>315</v>
      </c>
      <c r="B25" s="5" t="s">
        <v>12</v>
      </c>
      <c r="C25" s="5" t="s">
        <v>83</v>
      </c>
      <c r="D25" s="3">
        <v>9780203552483</v>
      </c>
      <c r="E25" s="3">
        <v>9780415659291</v>
      </c>
      <c r="F25" s="9" t="s">
        <v>84</v>
      </c>
      <c r="G25" s="1">
        <v>1</v>
      </c>
      <c r="H25" s="1">
        <v>1</v>
      </c>
      <c r="I25" s="5" t="s">
        <v>85</v>
      </c>
      <c r="J25" s="5" t="s">
        <v>16</v>
      </c>
      <c r="K25" s="2">
        <v>2013</v>
      </c>
      <c r="L25" s="12" t="str">
        <f>HYPERLINK("http://www.tandfebooks.com/isbn/9780203552483")</f>
        <v>http://www.tandfebooks.com/isbn/9780203552483</v>
      </c>
    </row>
    <row r="26" spans="1:12" ht="27.6">
      <c r="A26" s="1">
        <v>316</v>
      </c>
      <c r="B26" s="5" t="s">
        <v>12</v>
      </c>
      <c r="C26" s="5" t="s">
        <v>86</v>
      </c>
      <c r="D26" s="3">
        <v>9780203098011</v>
      </c>
      <c r="E26" s="3">
        <v>9780415629584</v>
      </c>
      <c r="F26" s="9" t="s">
        <v>87</v>
      </c>
      <c r="G26" s="1">
        <v>1</v>
      </c>
      <c r="H26" s="1">
        <v>1</v>
      </c>
      <c r="I26" s="5" t="s">
        <v>88</v>
      </c>
      <c r="J26" s="5" t="s">
        <v>16</v>
      </c>
      <c r="K26" s="2">
        <v>2013</v>
      </c>
      <c r="L26" s="12" t="str">
        <f>HYPERLINK("http://www.tandfebooks.com/isbn/9780203098011")</f>
        <v>http://www.tandfebooks.com/isbn/9780203098011</v>
      </c>
    </row>
    <row r="27" spans="1:12" ht="15.75">
      <c r="A27" s="1">
        <v>317</v>
      </c>
      <c r="B27" s="5" t="s">
        <v>12</v>
      </c>
      <c r="C27" s="5" t="s">
        <v>89</v>
      </c>
      <c r="D27" s="3">
        <v>9780203117996</v>
      </c>
      <c r="E27" s="3">
        <v>9780415524261</v>
      </c>
      <c r="F27" s="9" t="s">
        <v>90</v>
      </c>
      <c r="G27" s="1">
        <v>1</v>
      </c>
      <c r="H27" s="1">
        <v>1</v>
      </c>
      <c r="I27" s="5" t="s">
        <v>91</v>
      </c>
      <c r="J27" s="5" t="s">
        <v>16</v>
      </c>
      <c r="K27" s="2">
        <v>2012</v>
      </c>
      <c r="L27" s="12" t="str">
        <f>HYPERLINK("http://www.tandfebooks.com/isbn/9780203117996")</f>
        <v>http://www.tandfebooks.com/isbn/9780203117996</v>
      </c>
    </row>
    <row r="28" spans="1:12" ht="27.6">
      <c r="A28" s="1">
        <v>318</v>
      </c>
      <c r="B28" s="5" t="s">
        <v>12</v>
      </c>
      <c r="C28" s="5" t="s">
        <v>92</v>
      </c>
      <c r="D28" s="3">
        <v>9780203102985</v>
      </c>
      <c r="E28" s="3">
        <v>9780415626002</v>
      </c>
      <c r="F28" s="9" t="s">
        <v>93</v>
      </c>
      <c r="G28" s="1">
        <v>1</v>
      </c>
      <c r="H28" s="1">
        <v>1</v>
      </c>
      <c r="I28" s="5" t="s">
        <v>94</v>
      </c>
      <c r="J28" s="5" t="s">
        <v>16</v>
      </c>
      <c r="K28" s="2">
        <v>2013</v>
      </c>
      <c r="L28" s="12" t="str">
        <f>HYPERLINK("http://www.tandfebooks.com/isbn/9780203102985")</f>
        <v>http://www.tandfebooks.com/isbn/9780203102985</v>
      </c>
    </row>
    <row r="29" spans="1:12" ht="15.75">
      <c r="A29" s="1">
        <v>319</v>
      </c>
      <c r="B29" s="5" t="s">
        <v>12</v>
      </c>
      <c r="C29" s="5" t="s">
        <v>95</v>
      </c>
      <c r="D29" s="3">
        <v>9780203066317</v>
      </c>
      <c r="E29" s="3">
        <v>9780415637183</v>
      </c>
      <c r="F29" s="9" t="s">
        <v>96</v>
      </c>
      <c r="G29" s="1">
        <v>1</v>
      </c>
      <c r="H29" s="1">
        <v>1</v>
      </c>
      <c r="I29" s="5" t="s">
        <v>97</v>
      </c>
      <c r="J29" s="5" t="s">
        <v>16</v>
      </c>
      <c r="K29" s="2">
        <v>2013</v>
      </c>
      <c r="L29" s="12" t="str">
        <f>HYPERLINK("http://www.tandfebooks.com/isbn/9780203066317")</f>
        <v>http://www.tandfebooks.com/isbn/9780203066317</v>
      </c>
    </row>
    <row r="30" spans="1:12" ht="15.75">
      <c r="A30" s="1">
        <v>320</v>
      </c>
      <c r="B30" s="5" t="s">
        <v>12</v>
      </c>
      <c r="C30" s="5" t="s">
        <v>98</v>
      </c>
      <c r="D30" s="3">
        <v>9780203128558</v>
      </c>
      <c r="E30" s="3">
        <v>9781849713399</v>
      </c>
      <c r="F30" s="9" t="s">
        <v>99</v>
      </c>
      <c r="G30" s="1">
        <v>1</v>
      </c>
      <c r="H30" s="1">
        <v>1</v>
      </c>
      <c r="I30" s="5" t="s">
        <v>100</v>
      </c>
      <c r="J30" s="5" t="s">
        <v>16</v>
      </c>
      <c r="K30" s="2">
        <v>2013</v>
      </c>
      <c r="L30" s="12" t="str">
        <f>HYPERLINK("http://www.tandfebooks.com/isbn/9780203128558")</f>
        <v>http://www.tandfebooks.com/isbn/9780203128558</v>
      </c>
    </row>
    <row r="31" spans="1:12" ht="27.6">
      <c r="A31" s="1">
        <v>321</v>
      </c>
      <c r="B31" s="5" t="s">
        <v>12</v>
      </c>
      <c r="C31" s="5" t="s">
        <v>101</v>
      </c>
      <c r="D31" s="3">
        <v>9780203098578</v>
      </c>
      <c r="E31" s="3">
        <v>9780415623070</v>
      </c>
      <c r="F31" s="9" t="s">
        <v>102</v>
      </c>
      <c r="G31" s="1">
        <v>1</v>
      </c>
      <c r="H31" s="1">
        <v>1</v>
      </c>
      <c r="I31" s="5" t="s">
        <v>103</v>
      </c>
      <c r="J31" s="5" t="s">
        <v>16</v>
      </c>
      <c r="K31" s="2">
        <v>2013</v>
      </c>
      <c r="L31" s="12" t="str">
        <f>HYPERLINK("http://www.tandfebooks.com/isbn/9780203098578")</f>
        <v>http://www.tandfebooks.com/isbn/9780203098578</v>
      </c>
    </row>
    <row r="32" spans="1:12" ht="27.6">
      <c r="A32" s="1">
        <v>322</v>
      </c>
      <c r="B32" s="5" t="s">
        <v>12</v>
      </c>
      <c r="C32" s="5" t="s">
        <v>104</v>
      </c>
      <c r="D32" s="3">
        <v>9780203133583</v>
      </c>
      <c r="E32" s="3">
        <v>9780415500647</v>
      </c>
      <c r="F32" s="9" t="s">
        <v>105</v>
      </c>
      <c r="G32" s="1">
        <v>1</v>
      </c>
      <c r="H32" s="1">
        <v>1</v>
      </c>
      <c r="I32" s="5" t="s">
        <v>106</v>
      </c>
      <c r="J32" s="5" t="s">
        <v>16</v>
      </c>
      <c r="K32" s="2">
        <v>2013</v>
      </c>
      <c r="L32" s="12" t="str">
        <f>HYPERLINK("http://www.tandfebooks.com/isbn/9780203133583")</f>
        <v>http://www.tandfebooks.com/isbn/9780203133583</v>
      </c>
    </row>
    <row r="33" spans="1:12" ht="15.75">
      <c r="A33" s="1">
        <v>323</v>
      </c>
      <c r="B33" s="5" t="s">
        <v>12</v>
      </c>
      <c r="C33" s="5" t="s">
        <v>107</v>
      </c>
      <c r="D33" s="3">
        <v>9780203886083</v>
      </c>
      <c r="E33" s="3">
        <v>9780415993449</v>
      </c>
      <c r="F33" s="9" t="s">
        <v>108</v>
      </c>
      <c r="G33" s="1">
        <v>1</v>
      </c>
      <c r="H33" s="1">
        <v>1</v>
      </c>
      <c r="I33" s="5" t="s">
        <v>109</v>
      </c>
      <c r="J33" s="5" t="s">
        <v>16</v>
      </c>
      <c r="K33" s="2">
        <v>2010</v>
      </c>
      <c r="L33" s="12" t="str">
        <f>HYPERLINK("http://www.tandfebooks.com/isbn/9780203886083")</f>
        <v>http://www.tandfebooks.com/isbn/9780203886083</v>
      </c>
    </row>
    <row r="34" spans="1:12" ht="27.6">
      <c r="A34" s="1">
        <v>324</v>
      </c>
      <c r="B34" s="5" t="s">
        <v>12</v>
      </c>
      <c r="C34" s="5" t="s">
        <v>95</v>
      </c>
      <c r="D34" s="3">
        <v>9780203117989</v>
      </c>
      <c r="E34" s="3">
        <v>9780415610766</v>
      </c>
      <c r="F34" s="9" t="s">
        <v>110</v>
      </c>
      <c r="G34" s="1">
        <v>1</v>
      </c>
      <c r="H34" s="1">
        <v>1</v>
      </c>
      <c r="I34" s="5" t="s">
        <v>111</v>
      </c>
      <c r="J34" s="5" t="s">
        <v>16</v>
      </c>
      <c r="K34" s="2">
        <v>2012</v>
      </c>
      <c r="L34" s="12" t="str">
        <f>HYPERLINK("http://www.tandfebooks.com/isbn/9780203117989")</f>
        <v>http://www.tandfebooks.com/isbn/9780203117989</v>
      </c>
    </row>
    <row r="35" spans="1:12" ht="27.6">
      <c r="A35" s="1">
        <v>325</v>
      </c>
      <c r="B35" s="5" t="s">
        <v>12</v>
      </c>
      <c r="C35" s="5" t="s">
        <v>112</v>
      </c>
      <c r="D35" s="3">
        <v>9780203094433</v>
      </c>
      <c r="E35" s="3">
        <v>9780415510271</v>
      </c>
      <c r="F35" s="9" t="s">
        <v>113</v>
      </c>
      <c r="G35" s="1">
        <v>1</v>
      </c>
      <c r="H35" s="1">
        <v>1</v>
      </c>
      <c r="I35" s="5" t="s">
        <v>114</v>
      </c>
      <c r="J35" s="5" t="s">
        <v>16</v>
      </c>
      <c r="K35" s="2">
        <v>2013</v>
      </c>
      <c r="L35" s="12" t="str">
        <f>HYPERLINK("http://www.tandfebooks.com/isbn/9780203094433")</f>
        <v>http://www.tandfebooks.com/isbn/9780203094433</v>
      </c>
    </row>
    <row r="36" spans="1:12" ht="15.75">
      <c r="A36" s="1">
        <v>326</v>
      </c>
      <c r="B36" s="5" t="s">
        <v>12</v>
      </c>
      <c r="C36" s="5" t="s">
        <v>115</v>
      </c>
      <c r="D36" s="3">
        <v>9780203081181</v>
      </c>
      <c r="E36" s="3">
        <v>9780415532754</v>
      </c>
      <c r="F36" s="9" t="s">
        <v>116</v>
      </c>
      <c r="G36" s="1">
        <v>1</v>
      </c>
      <c r="H36" s="1">
        <v>1</v>
      </c>
      <c r="I36" s="5" t="s">
        <v>117</v>
      </c>
      <c r="J36" s="5" t="s">
        <v>16</v>
      </c>
      <c r="K36" s="2">
        <v>2013</v>
      </c>
      <c r="L36" s="12" t="str">
        <f>HYPERLINK("http://www.tandfebooks.com/isbn/9780203081181")</f>
        <v>http://www.tandfebooks.com/isbn/9780203081181</v>
      </c>
    </row>
    <row r="37" spans="1:12" ht="27.6">
      <c r="A37" s="1">
        <v>327</v>
      </c>
      <c r="B37" s="5" t="s">
        <v>12</v>
      </c>
      <c r="C37" s="5" t="s">
        <v>118</v>
      </c>
      <c r="D37" s="3">
        <v>9780203103593</v>
      </c>
      <c r="E37" s="3">
        <v>9780415894081</v>
      </c>
      <c r="F37" s="9" t="s">
        <v>119</v>
      </c>
      <c r="G37" s="1">
        <v>1</v>
      </c>
      <c r="H37" s="1">
        <v>1</v>
      </c>
      <c r="I37" s="5" t="s">
        <v>120</v>
      </c>
      <c r="J37" s="5" t="s">
        <v>16</v>
      </c>
      <c r="K37" s="2">
        <v>2012</v>
      </c>
      <c r="L37" s="12" t="str">
        <f>HYPERLINK("http://www.tandfebooks.com/isbn/9780203103593")</f>
        <v>http://www.tandfebooks.com/isbn/9780203103593</v>
      </c>
    </row>
    <row r="38" spans="1:12" ht="15.75">
      <c r="A38" s="1">
        <v>328</v>
      </c>
      <c r="B38" s="5" t="s">
        <v>12</v>
      </c>
      <c r="C38" s="5" t="s">
        <v>121</v>
      </c>
      <c r="D38" s="3">
        <v>9780203374597</v>
      </c>
      <c r="E38" s="3">
        <v>9780415517010</v>
      </c>
      <c r="F38" s="9" t="s">
        <v>122</v>
      </c>
      <c r="G38" s="1">
        <v>1</v>
      </c>
      <c r="H38" s="1">
        <v>1</v>
      </c>
      <c r="I38" s="5" t="s">
        <v>123</v>
      </c>
      <c r="J38" s="5" t="s">
        <v>16</v>
      </c>
      <c r="K38" s="2">
        <v>2013</v>
      </c>
      <c r="L38" s="12" t="str">
        <f>HYPERLINK("http://www.tandfebooks.com/isbn/9780203374597")</f>
        <v>http://www.tandfebooks.com/isbn/9780203374597</v>
      </c>
    </row>
    <row r="39" spans="1:12" ht="27.6">
      <c r="A39" s="1">
        <v>329</v>
      </c>
      <c r="B39" s="5" t="s">
        <v>12</v>
      </c>
      <c r="C39" s="5" t="s">
        <v>124</v>
      </c>
      <c r="D39" s="3">
        <v>9780203835616</v>
      </c>
      <c r="E39" s="3">
        <v>9780415877008</v>
      </c>
      <c r="F39" s="9" t="s">
        <v>125</v>
      </c>
      <c r="G39" s="1">
        <v>1</v>
      </c>
      <c r="H39" s="1">
        <v>1</v>
      </c>
      <c r="I39" s="5" t="s">
        <v>126</v>
      </c>
      <c r="J39" s="5" t="s">
        <v>16</v>
      </c>
      <c r="K39" s="2">
        <v>2011</v>
      </c>
      <c r="L39" s="12" t="str">
        <f>HYPERLINK("http://www.tandfebooks.com/isbn/9780203835616")</f>
        <v>http://www.tandfebooks.com/isbn/9780203835616</v>
      </c>
    </row>
    <row r="40" spans="1:12" ht="15.75">
      <c r="A40" s="1">
        <v>330</v>
      </c>
      <c r="B40" s="5" t="s">
        <v>12</v>
      </c>
      <c r="C40" s="5" t="s">
        <v>127</v>
      </c>
      <c r="D40" s="3">
        <v>9780203580981</v>
      </c>
      <c r="E40" s="3">
        <v>9780415818728</v>
      </c>
      <c r="F40" s="9" t="s">
        <v>128</v>
      </c>
      <c r="G40" s="1">
        <v>1</v>
      </c>
      <c r="H40" s="1">
        <v>1</v>
      </c>
      <c r="I40" s="5" t="s">
        <v>129</v>
      </c>
      <c r="J40" s="5" t="s">
        <v>16</v>
      </c>
      <c r="K40" s="2">
        <v>2012</v>
      </c>
      <c r="L40" s="12" t="str">
        <f>HYPERLINK("http://www.tandfebooks.com/isbn/9780203580981")</f>
        <v>http://www.tandfebooks.com/isbn/9780203580981</v>
      </c>
    </row>
    <row r="41" spans="1:12" ht="15.75">
      <c r="A41" s="1">
        <v>331</v>
      </c>
      <c r="B41" s="5" t="s">
        <v>12</v>
      </c>
      <c r="C41" s="5" t="s">
        <v>130</v>
      </c>
      <c r="D41" s="3">
        <v>9780203115527</v>
      </c>
      <c r="E41" s="3">
        <v>9780415590662</v>
      </c>
      <c r="F41" s="9" t="s">
        <v>131</v>
      </c>
      <c r="G41" s="1">
        <v>1</v>
      </c>
      <c r="H41" s="1">
        <v>1</v>
      </c>
      <c r="I41" s="5" t="s">
        <v>132</v>
      </c>
      <c r="J41" s="5" t="s">
        <v>16</v>
      </c>
      <c r="K41" s="2">
        <v>2013</v>
      </c>
      <c r="L41" s="12" t="str">
        <f>HYPERLINK("http://www.tandfebooks.com/isbn/9780203115527")</f>
        <v>http://www.tandfebooks.com/isbn/9780203115527</v>
      </c>
    </row>
    <row r="42" spans="1:12" ht="15.75">
      <c r="A42" s="1">
        <v>332</v>
      </c>
      <c r="B42" s="5" t="s">
        <v>12</v>
      </c>
      <c r="C42" s="5" t="s">
        <v>133</v>
      </c>
      <c r="D42" s="3">
        <v>9780203114988</v>
      </c>
      <c r="E42" s="3">
        <v>9780415701204</v>
      </c>
      <c r="F42" s="9" t="s">
        <v>134</v>
      </c>
      <c r="G42" s="1">
        <v>1</v>
      </c>
      <c r="H42" s="1">
        <v>1</v>
      </c>
      <c r="I42" s="5" t="s">
        <v>135</v>
      </c>
      <c r="J42" s="5" t="s">
        <v>16</v>
      </c>
      <c r="K42" s="2">
        <v>2012</v>
      </c>
      <c r="L42" s="12" t="str">
        <f>HYPERLINK("http://www.tandfebooks.com/isbn/9780203114988")</f>
        <v>http://www.tandfebooks.com/isbn/9780203114988</v>
      </c>
    </row>
    <row r="43" spans="1:12" ht="27.6">
      <c r="A43" s="1">
        <v>333</v>
      </c>
      <c r="B43" s="5" t="s">
        <v>12</v>
      </c>
      <c r="C43" s="5" t="s">
        <v>136</v>
      </c>
      <c r="D43" s="3">
        <v>9780203118580</v>
      </c>
      <c r="E43" s="3">
        <v>9780415526708</v>
      </c>
      <c r="F43" s="9" t="s">
        <v>137</v>
      </c>
      <c r="G43" s="1">
        <v>1</v>
      </c>
      <c r="H43" s="1">
        <v>1</v>
      </c>
      <c r="I43" s="5" t="s">
        <v>138</v>
      </c>
      <c r="J43" s="5" t="s">
        <v>16</v>
      </c>
      <c r="K43" s="2">
        <v>2012</v>
      </c>
      <c r="L43" s="12" t="str">
        <f>HYPERLINK("http://www.tandfebooks.com/isbn/9780203118580")</f>
        <v>http://www.tandfebooks.com/isbn/9780203118580</v>
      </c>
    </row>
    <row r="44" spans="1:12" ht="27.6">
      <c r="A44" s="1">
        <v>334</v>
      </c>
      <c r="B44" s="5" t="s">
        <v>12</v>
      </c>
      <c r="C44" s="5" t="s">
        <v>139</v>
      </c>
      <c r="D44" s="3">
        <v>9780203097014</v>
      </c>
      <c r="E44" s="3">
        <v>9780415509046</v>
      </c>
      <c r="F44" s="9" t="s">
        <v>140</v>
      </c>
      <c r="G44" s="1">
        <v>1</v>
      </c>
      <c r="H44" s="1">
        <v>1</v>
      </c>
      <c r="I44" s="5" t="s">
        <v>141</v>
      </c>
      <c r="J44" s="5" t="s">
        <v>16</v>
      </c>
      <c r="K44" s="2">
        <v>2013</v>
      </c>
      <c r="L44" s="12" t="str">
        <f>HYPERLINK("http://www.tandfebooks.com/isbn/9780203097014")</f>
        <v>http://www.tandfebooks.com/isbn/9780203097014</v>
      </c>
    </row>
    <row r="45" spans="1:12" ht="15.75">
      <c r="A45" s="1">
        <v>335</v>
      </c>
      <c r="B45" s="5" t="s">
        <v>12</v>
      </c>
      <c r="C45" s="5" t="s">
        <v>142</v>
      </c>
      <c r="D45" s="3">
        <v>9780203842331</v>
      </c>
      <c r="E45" s="3">
        <v>9780415583855</v>
      </c>
      <c r="F45" s="9" t="s">
        <v>143</v>
      </c>
      <c r="G45" s="1">
        <v>1</v>
      </c>
      <c r="H45" s="1">
        <v>1</v>
      </c>
      <c r="I45" s="5" t="s">
        <v>144</v>
      </c>
      <c r="J45" s="5" t="s">
        <v>16</v>
      </c>
      <c r="K45" s="2">
        <v>2011</v>
      </c>
      <c r="L45" s="12" t="str">
        <f>HYPERLINK("http://www.tandfebooks.com/isbn/9780203842331")</f>
        <v>http://www.tandfebooks.com/isbn/9780203842331</v>
      </c>
    </row>
    <row r="46" spans="1:12" ht="27.6">
      <c r="A46" s="1">
        <v>336</v>
      </c>
      <c r="B46" s="5" t="s">
        <v>12</v>
      </c>
      <c r="C46" s="5" t="s">
        <v>145</v>
      </c>
      <c r="D46" s="3">
        <v>9780203105986</v>
      </c>
      <c r="E46" s="3">
        <v>9780415524407</v>
      </c>
      <c r="F46" s="9" t="s">
        <v>146</v>
      </c>
      <c r="G46" s="1">
        <v>1</v>
      </c>
      <c r="H46" s="1">
        <v>1</v>
      </c>
      <c r="I46" s="5" t="s">
        <v>147</v>
      </c>
      <c r="J46" s="5" t="s">
        <v>16</v>
      </c>
      <c r="K46" s="2">
        <v>2013</v>
      </c>
      <c r="L46" s="12" t="str">
        <f>HYPERLINK("http://www.tandfebooks.com/isbn/9780203105986")</f>
        <v>http://www.tandfebooks.com/isbn/9780203105986</v>
      </c>
    </row>
    <row r="47" spans="1:12" ht="27.6">
      <c r="A47" s="1">
        <v>337</v>
      </c>
      <c r="B47" s="5" t="s">
        <v>12</v>
      </c>
      <c r="C47" s="5" t="s">
        <v>148</v>
      </c>
      <c r="D47" s="3">
        <v>9780203078761</v>
      </c>
      <c r="E47" s="3">
        <v>9780415645157</v>
      </c>
      <c r="F47" s="9" t="s">
        <v>149</v>
      </c>
      <c r="G47" s="1">
        <v>1</v>
      </c>
      <c r="H47" s="1">
        <v>1</v>
      </c>
      <c r="I47" s="5" t="s">
        <v>150</v>
      </c>
      <c r="J47" s="5" t="s">
        <v>16</v>
      </c>
      <c r="K47" s="2">
        <v>2013</v>
      </c>
      <c r="L47" s="12" t="str">
        <f>HYPERLINK("http://www.tandfebooks.com/isbn/9780203078761")</f>
        <v>http://www.tandfebooks.com/isbn/9780203078761</v>
      </c>
    </row>
    <row r="48" spans="1:12" ht="27.6">
      <c r="A48" s="1">
        <v>338</v>
      </c>
      <c r="B48" s="5" t="s">
        <v>12</v>
      </c>
      <c r="C48" s="5" t="s">
        <v>151</v>
      </c>
      <c r="D48" s="3">
        <v>9780203121900</v>
      </c>
      <c r="E48" s="3">
        <v>9781849714549</v>
      </c>
      <c r="F48" s="9" t="s">
        <v>152</v>
      </c>
      <c r="G48" s="1">
        <v>1</v>
      </c>
      <c r="H48" s="1">
        <v>1</v>
      </c>
      <c r="I48" s="5" t="s">
        <v>153</v>
      </c>
      <c r="J48" s="5" t="s">
        <v>16</v>
      </c>
      <c r="K48" s="2">
        <v>2012</v>
      </c>
      <c r="L48" s="12" t="str">
        <f>HYPERLINK("http://www.tandfebooks.com/isbn/9780203121900")</f>
        <v>http://www.tandfebooks.com/isbn/9780203121900</v>
      </c>
    </row>
    <row r="49" spans="1:12" ht="27.6">
      <c r="A49" s="1">
        <v>339</v>
      </c>
      <c r="B49" s="5" t="s">
        <v>12</v>
      </c>
      <c r="C49" s="5" t="s">
        <v>154</v>
      </c>
      <c r="D49" s="3">
        <v>9780203081402</v>
      </c>
      <c r="E49" s="3">
        <v>9780415639828</v>
      </c>
      <c r="F49" s="9" t="s">
        <v>155</v>
      </c>
      <c r="G49" s="1">
        <v>1</v>
      </c>
      <c r="H49" s="1">
        <v>1</v>
      </c>
      <c r="I49" s="5" t="s">
        <v>156</v>
      </c>
      <c r="J49" s="5" t="s">
        <v>16</v>
      </c>
      <c r="K49" s="2">
        <v>2013</v>
      </c>
      <c r="L49" s="12" t="str">
        <f>HYPERLINK("http://www.tandfebooks.com/isbn/9780203081402")</f>
        <v>http://www.tandfebooks.com/isbn/9780203081402</v>
      </c>
    </row>
    <row r="50" spans="1:12" ht="41.4">
      <c r="A50" s="1">
        <v>340</v>
      </c>
      <c r="B50" s="5" t="s">
        <v>12</v>
      </c>
      <c r="C50" s="5" t="s">
        <v>157</v>
      </c>
      <c r="D50" s="3">
        <v>9780203098455</v>
      </c>
      <c r="E50" s="3">
        <v>9780415806909</v>
      </c>
      <c r="F50" s="9" t="s">
        <v>158</v>
      </c>
      <c r="G50" s="1">
        <v>1</v>
      </c>
      <c r="H50" s="1">
        <v>1</v>
      </c>
      <c r="I50" s="5" t="s">
        <v>159</v>
      </c>
      <c r="J50" s="5" t="s">
        <v>16</v>
      </c>
      <c r="K50" s="2">
        <v>2013</v>
      </c>
      <c r="L50" s="12" t="str">
        <f>HYPERLINK("http://www.tandfebooks.com/isbn/9780203098455")</f>
        <v>http://www.tandfebooks.com/isbn/9780203098455</v>
      </c>
    </row>
    <row r="51" spans="1:12" ht="27.6">
      <c r="A51" s="1">
        <v>341</v>
      </c>
      <c r="B51" s="5" t="s">
        <v>12</v>
      </c>
      <c r="C51" s="5" t="s">
        <v>20</v>
      </c>
      <c r="D51" s="3">
        <v>9780203094716</v>
      </c>
      <c r="E51" s="3">
        <v>9780415634014</v>
      </c>
      <c r="F51" s="9" t="s">
        <v>160</v>
      </c>
      <c r="G51" s="1">
        <v>1</v>
      </c>
      <c r="H51" s="1">
        <v>1</v>
      </c>
      <c r="I51" s="5" t="s">
        <v>161</v>
      </c>
      <c r="J51" s="5" t="s">
        <v>16</v>
      </c>
      <c r="K51" s="2">
        <v>2013</v>
      </c>
      <c r="L51" s="12" t="str">
        <f>HYPERLINK("http://www.tandfebooks.com/isbn/9780203094716")</f>
        <v>http://www.tandfebooks.com/isbn/9780203094716</v>
      </c>
    </row>
    <row r="52" spans="1:12" ht="27.6">
      <c r="A52" s="1">
        <v>342</v>
      </c>
      <c r="B52" s="5" t="s">
        <v>12</v>
      </c>
      <c r="C52" s="5" t="s">
        <v>162</v>
      </c>
      <c r="D52" s="3">
        <v>9780203845844</v>
      </c>
      <c r="E52" s="3">
        <v>9780415498142</v>
      </c>
      <c r="F52" s="9" t="s">
        <v>163</v>
      </c>
      <c r="G52" s="1">
        <v>1</v>
      </c>
      <c r="H52" s="1">
        <v>1</v>
      </c>
      <c r="I52" s="5" t="s">
        <v>164</v>
      </c>
      <c r="J52" s="5" t="s">
        <v>16</v>
      </c>
      <c r="K52" s="2">
        <v>2010</v>
      </c>
      <c r="L52" s="12" t="str">
        <f>HYPERLINK("http://www.tandfebooks.com/isbn/9780203845844")</f>
        <v>http://www.tandfebooks.com/isbn/9780203845844</v>
      </c>
    </row>
    <row r="53" spans="1:12" ht="15.75">
      <c r="A53" s="1">
        <v>343</v>
      </c>
      <c r="B53" s="5" t="s">
        <v>12</v>
      </c>
      <c r="C53" s="5" t="s">
        <v>165</v>
      </c>
      <c r="D53" s="3">
        <v>9780203805015</v>
      </c>
      <c r="E53" s="3">
        <v>9780415585538</v>
      </c>
      <c r="F53" s="9" t="s">
        <v>166</v>
      </c>
      <c r="G53" s="1">
        <v>1</v>
      </c>
      <c r="H53" s="1">
        <v>2</v>
      </c>
      <c r="I53" s="5" t="s">
        <v>167</v>
      </c>
      <c r="J53" s="5" t="s">
        <v>16</v>
      </c>
      <c r="K53" s="2">
        <v>2012</v>
      </c>
      <c r="L53" s="12" t="str">
        <f>HYPERLINK("http://www.tandfebooks.com/isbn/9780203805015")</f>
        <v>http://www.tandfebooks.com/isbn/9780203805015</v>
      </c>
    </row>
    <row r="54" spans="1:12" ht="27.6">
      <c r="A54" s="1">
        <v>344</v>
      </c>
      <c r="B54" s="5" t="s">
        <v>12</v>
      </c>
      <c r="C54" s="5" t="s">
        <v>168</v>
      </c>
      <c r="D54" s="3">
        <v>9780203386064</v>
      </c>
      <c r="E54" s="3">
        <v>9780415594523</v>
      </c>
      <c r="F54" s="9" t="s">
        <v>169</v>
      </c>
      <c r="G54" s="1">
        <v>1</v>
      </c>
      <c r="H54" s="1">
        <v>1</v>
      </c>
      <c r="I54" s="5" t="s">
        <v>170</v>
      </c>
      <c r="J54" s="5" t="s">
        <v>16</v>
      </c>
      <c r="K54" s="2">
        <v>2013</v>
      </c>
      <c r="L54" s="12" t="str">
        <f>HYPERLINK("http://www.tandfebooks.com/isbn/9780203386064")</f>
        <v>http://www.tandfebooks.com/isbn/9780203386064</v>
      </c>
    </row>
    <row r="55" spans="1:12" ht="15.75">
      <c r="A55" s="1">
        <v>345</v>
      </c>
      <c r="B55" s="5" t="s">
        <v>12</v>
      </c>
      <c r="C55" s="5" t="s">
        <v>171</v>
      </c>
      <c r="D55" s="3">
        <v>9780203075357</v>
      </c>
      <c r="E55" s="3">
        <v>9780415532907</v>
      </c>
      <c r="F55" s="9" t="s">
        <v>172</v>
      </c>
      <c r="G55" s="1">
        <v>1</v>
      </c>
      <c r="H55" s="1">
        <v>1</v>
      </c>
      <c r="I55" s="5" t="s">
        <v>173</v>
      </c>
      <c r="J55" s="5" t="s">
        <v>16</v>
      </c>
      <c r="K55" s="2">
        <v>2013</v>
      </c>
      <c r="L55" s="12" t="str">
        <f>HYPERLINK("http://www.tandfebooks.com/isbn/9780203075357")</f>
        <v>http://www.tandfebooks.com/isbn/9780203075357</v>
      </c>
    </row>
    <row r="56" spans="1:12" ht="15.75">
      <c r="A56" s="1">
        <v>346</v>
      </c>
      <c r="B56" s="5" t="s">
        <v>12</v>
      </c>
      <c r="C56" s="5" t="s">
        <v>174</v>
      </c>
      <c r="D56" s="3">
        <v>9780203071809</v>
      </c>
      <c r="E56" s="3">
        <v>9780415502276</v>
      </c>
      <c r="F56" s="9" t="s">
        <v>175</v>
      </c>
      <c r="G56" s="1">
        <v>1</v>
      </c>
      <c r="H56" s="1">
        <v>1</v>
      </c>
      <c r="I56" s="5" t="s">
        <v>176</v>
      </c>
      <c r="J56" s="5" t="s">
        <v>16</v>
      </c>
      <c r="K56" s="2">
        <v>2013</v>
      </c>
      <c r="L56" s="12" t="str">
        <f>HYPERLINK("http://www.tandfebooks.com/isbn/9780203071809")</f>
        <v>http://www.tandfebooks.com/isbn/9780203071809</v>
      </c>
    </row>
    <row r="57" spans="1:12" ht="27.6">
      <c r="A57" s="1">
        <v>347</v>
      </c>
      <c r="B57" s="5" t="s">
        <v>12</v>
      </c>
      <c r="C57" s="5" t="s">
        <v>130</v>
      </c>
      <c r="D57" s="3">
        <v>9780203135921</v>
      </c>
      <c r="E57" s="3">
        <v>9780415880848</v>
      </c>
      <c r="F57" s="9" t="s">
        <v>177</v>
      </c>
      <c r="G57" s="1">
        <v>1</v>
      </c>
      <c r="H57" s="1">
        <v>1</v>
      </c>
      <c r="I57" s="5" t="s">
        <v>178</v>
      </c>
      <c r="J57" s="5" t="s">
        <v>16</v>
      </c>
      <c r="K57" s="2">
        <v>2012</v>
      </c>
      <c r="L57" s="12" t="str">
        <f>HYPERLINK("http://www.tandfebooks.com/isbn/9780203135921")</f>
        <v>http://www.tandfebooks.com/isbn/9780203135921</v>
      </c>
    </row>
    <row r="58" spans="1:12" ht="15.75">
      <c r="A58" s="1">
        <v>348</v>
      </c>
      <c r="B58" s="5" t="s">
        <v>12</v>
      </c>
      <c r="C58" s="5" t="s">
        <v>179</v>
      </c>
      <c r="D58" s="3">
        <v>9780203547342</v>
      </c>
      <c r="E58" s="3">
        <v>9780415678490</v>
      </c>
      <c r="F58" s="9" t="s">
        <v>180</v>
      </c>
      <c r="G58" s="1">
        <v>1</v>
      </c>
      <c r="H58" s="1">
        <v>1</v>
      </c>
      <c r="I58" s="5" t="s">
        <v>181</v>
      </c>
      <c r="J58" s="5" t="s">
        <v>16</v>
      </c>
      <c r="K58" s="2">
        <v>2013</v>
      </c>
      <c r="L58" s="12" t="str">
        <f>HYPERLINK("http://www.tandfebooks.com/isbn/9780203547342")</f>
        <v>http://www.tandfebooks.com/isbn/9780203547342</v>
      </c>
    </row>
    <row r="59" spans="1:12" ht="15.75">
      <c r="A59" s="1">
        <v>349</v>
      </c>
      <c r="B59" s="5" t="s">
        <v>12</v>
      </c>
      <c r="C59" s="5" t="s">
        <v>136</v>
      </c>
      <c r="D59" s="3">
        <v>9780203070338</v>
      </c>
      <c r="E59" s="3">
        <v>9780415577502</v>
      </c>
      <c r="F59" s="9" t="s">
        <v>182</v>
      </c>
      <c r="G59" s="1">
        <v>1</v>
      </c>
      <c r="H59" s="1">
        <v>1</v>
      </c>
      <c r="I59" s="5" t="s">
        <v>183</v>
      </c>
      <c r="J59" s="5" t="s">
        <v>16</v>
      </c>
      <c r="K59" s="2">
        <v>2013</v>
      </c>
      <c r="L59" s="12" t="str">
        <f>HYPERLINK("http://www.tandfebooks.com/isbn/9780203070338")</f>
        <v>http://www.tandfebooks.com/isbn/9780203070338</v>
      </c>
    </row>
    <row r="60" spans="1:12" ht="41.4">
      <c r="A60" s="1">
        <v>350</v>
      </c>
      <c r="B60" s="5" t="s">
        <v>12</v>
      </c>
      <c r="C60" s="5" t="s">
        <v>184</v>
      </c>
      <c r="D60" s="3">
        <v>9780203128213</v>
      </c>
      <c r="E60" s="3">
        <v>9780415880824</v>
      </c>
      <c r="F60" s="9" t="s">
        <v>185</v>
      </c>
      <c r="G60" s="1">
        <v>1</v>
      </c>
      <c r="H60" s="1">
        <v>1</v>
      </c>
      <c r="I60" s="5" t="s">
        <v>186</v>
      </c>
      <c r="J60" s="5" t="s">
        <v>16</v>
      </c>
      <c r="K60" s="2">
        <v>2011</v>
      </c>
      <c r="L60" s="12" t="str">
        <f>HYPERLINK("http://www.tandfebooks.com/isbn/9780203128213")</f>
        <v>http://www.tandfebooks.com/isbn/9780203128213</v>
      </c>
    </row>
    <row r="61" spans="1:12" ht="15.75">
      <c r="A61" s="1">
        <v>351</v>
      </c>
      <c r="B61" s="5" t="s">
        <v>12</v>
      </c>
      <c r="C61" s="5" t="s">
        <v>23</v>
      </c>
      <c r="D61" s="3">
        <v>9780203125038</v>
      </c>
      <c r="E61" s="3">
        <v>9780415509022</v>
      </c>
      <c r="F61" s="9" t="s">
        <v>187</v>
      </c>
      <c r="G61" s="1">
        <v>1</v>
      </c>
      <c r="H61" s="1">
        <v>1</v>
      </c>
      <c r="I61" s="5" t="s">
        <v>188</v>
      </c>
      <c r="J61" s="5" t="s">
        <v>16</v>
      </c>
      <c r="K61" s="2">
        <v>2013</v>
      </c>
      <c r="L61" s="12" t="str">
        <f>HYPERLINK("http://www.tandfebooks.com/isbn/9780203125038")</f>
        <v>http://www.tandfebooks.com/isbn/9780203125038</v>
      </c>
    </row>
    <row r="62" spans="1:12" ht="15.75">
      <c r="A62" s="1">
        <v>352</v>
      </c>
      <c r="B62" s="5" t="s">
        <v>12</v>
      </c>
      <c r="C62" s="5" t="s">
        <v>189</v>
      </c>
      <c r="D62" s="3">
        <v>9780203127575</v>
      </c>
      <c r="E62" s="3">
        <v>9781848729469</v>
      </c>
      <c r="F62" s="9" t="s">
        <v>190</v>
      </c>
      <c r="G62" s="1">
        <v>1</v>
      </c>
      <c r="H62" s="1">
        <v>1</v>
      </c>
      <c r="I62" s="5" t="s">
        <v>191</v>
      </c>
      <c r="J62" s="5" t="s">
        <v>16</v>
      </c>
      <c r="K62" s="2">
        <v>2012</v>
      </c>
      <c r="L62" s="12" t="str">
        <f>HYPERLINK("http://www.tandfebooks.com/isbn/9780203127575")</f>
        <v>http://www.tandfebooks.com/isbn/9780203127575</v>
      </c>
    </row>
    <row r="63" spans="1:12" ht="15.75">
      <c r="A63" s="1">
        <v>353</v>
      </c>
      <c r="B63" s="5" t="s">
        <v>12</v>
      </c>
      <c r="C63" s="5" t="s">
        <v>192</v>
      </c>
      <c r="D63" s="3">
        <v>9780203085752</v>
      </c>
      <c r="E63" s="3">
        <v>9780415884853</v>
      </c>
      <c r="F63" s="9" t="s">
        <v>193</v>
      </c>
      <c r="G63" s="1">
        <v>1</v>
      </c>
      <c r="H63" s="1">
        <v>1</v>
      </c>
      <c r="I63" s="5" t="s">
        <v>194</v>
      </c>
      <c r="J63" s="5" t="s">
        <v>16</v>
      </c>
      <c r="K63" s="2">
        <v>2013</v>
      </c>
      <c r="L63" s="12" t="str">
        <f>HYPERLINK("http://www.tandfebooks.com/isbn/9780203085752")</f>
        <v>http://www.tandfebooks.com/isbn/9780203085752</v>
      </c>
    </row>
    <row r="64" spans="1:12" ht="27.6">
      <c r="A64" s="1">
        <v>354</v>
      </c>
      <c r="B64" s="5" t="s">
        <v>12</v>
      </c>
      <c r="C64" s="5" t="s">
        <v>95</v>
      </c>
      <c r="D64" s="3">
        <v>9780203806890</v>
      </c>
      <c r="E64" s="3">
        <v>9780415614863</v>
      </c>
      <c r="F64" s="9" t="s">
        <v>195</v>
      </c>
      <c r="G64" s="1">
        <v>1</v>
      </c>
      <c r="H64" s="1">
        <v>1</v>
      </c>
      <c r="I64" s="5" t="s">
        <v>196</v>
      </c>
      <c r="J64" s="5" t="s">
        <v>16</v>
      </c>
      <c r="K64" s="2">
        <v>2011</v>
      </c>
      <c r="L64" s="12" t="str">
        <f>HYPERLINK("http://www.tandfebooks.com/isbn/9780203806890")</f>
        <v>http://www.tandfebooks.com/isbn/9780203806890</v>
      </c>
    </row>
    <row r="65" spans="1:12" ht="15.75">
      <c r="A65" s="1">
        <v>355</v>
      </c>
      <c r="B65" s="5" t="s">
        <v>12</v>
      </c>
      <c r="C65" s="5" t="s">
        <v>32</v>
      </c>
      <c r="D65" s="3">
        <v>9780203126462</v>
      </c>
      <c r="E65" s="3">
        <v>9780415507202</v>
      </c>
      <c r="F65" s="9" t="s">
        <v>197</v>
      </c>
      <c r="G65" s="1">
        <v>1</v>
      </c>
      <c r="H65" s="1">
        <v>1</v>
      </c>
      <c r="I65" s="5" t="s">
        <v>198</v>
      </c>
      <c r="J65" s="5" t="s">
        <v>16</v>
      </c>
      <c r="K65" s="2">
        <v>2012</v>
      </c>
      <c r="L65" s="12" t="str">
        <f>HYPERLINK("http://www.tandfebooks.com/isbn/9780203126462")</f>
        <v>http://www.tandfebooks.com/isbn/9780203126462</v>
      </c>
    </row>
    <row r="66" spans="1:12" ht="41.4">
      <c r="A66" s="1">
        <v>356</v>
      </c>
      <c r="B66" s="5" t="s">
        <v>12</v>
      </c>
      <c r="C66" s="5" t="s">
        <v>165</v>
      </c>
      <c r="D66" s="3">
        <v>9780203872956</v>
      </c>
      <c r="E66" s="3">
        <v>9780415464444</v>
      </c>
      <c r="F66" s="9" t="s">
        <v>199</v>
      </c>
      <c r="G66" s="1">
        <v>1</v>
      </c>
      <c r="H66" s="1">
        <v>1</v>
      </c>
      <c r="I66" s="5" t="s">
        <v>200</v>
      </c>
      <c r="J66" s="5" t="s">
        <v>16</v>
      </c>
      <c r="K66" s="2">
        <v>2010</v>
      </c>
      <c r="L66" s="12" t="str">
        <f>HYPERLINK("http://www.tandfebooks.com/isbn/9780203872956")</f>
        <v>http://www.tandfebooks.com/isbn/9780203872956</v>
      </c>
    </row>
    <row r="67" spans="1:12" ht="27.6">
      <c r="A67" s="1">
        <v>357</v>
      </c>
      <c r="B67" s="5" t="s">
        <v>12</v>
      </c>
      <c r="C67" s="5" t="s">
        <v>201</v>
      </c>
      <c r="D67" s="3">
        <v>9780203126523</v>
      </c>
      <c r="E67" s="3">
        <v>9780415888424</v>
      </c>
      <c r="F67" s="9" t="s">
        <v>202</v>
      </c>
      <c r="G67" s="1">
        <v>1</v>
      </c>
      <c r="H67" s="1">
        <v>1</v>
      </c>
      <c r="I67" s="5" t="s">
        <v>203</v>
      </c>
      <c r="J67" s="5" t="s">
        <v>16</v>
      </c>
      <c r="K67" s="2">
        <v>2012</v>
      </c>
      <c r="L67" s="12" t="str">
        <f>HYPERLINK("http://www.tandfebooks.com/isbn/9780203126523")</f>
        <v>http://www.tandfebooks.com/isbn/9780203126523</v>
      </c>
    </row>
    <row r="68" spans="1:12" ht="15.75">
      <c r="A68" s="1">
        <v>358</v>
      </c>
      <c r="B68" s="5" t="s">
        <v>12</v>
      </c>
      <c r="C68" s="5" t="s">
        <v>204</v>
      </c>
      <c r="D68" s="3">
        <v>9780203842553</v>
      </c>
      <c r="E68" s="3">
        <v>9781848728998</v>
      </c>
      <c r="F68" s="9" t="s">
        <v>205</v>
      </c>
      <c r="G68" s="1">
        <v>1</v>
      </c>
      <c r="H68" s="1">
        <v>1</v>
      </c>
      <c r="I68" s="5" t="s">
        <v>206</v>
      </c>
      <c r="J68" s="5" t="s">
        <v>207</v>
      </c>
      <c r="K68" s="2">
        <v>2011</v>
      </c>
      <c r="L68" s="12" t="str">
        <f>HYPERLINK("http://www.tandfebooks.com/isbn/9780203842553")</f>
        <v>http://www.tandfebooks.com/isbn/9780203842553</v>
      </c>
    </row>
    <row r="69" spans="1:12" ht="27.6">
      <c r="A69" s="1">
        <v>359</v>
      </c>
      <c r="B69" s="5" t="s">
        <v>12</v>
      </c>
      <c r="C69" s="5" t="s">
        <v>208</v>
      </c>
      <c r="D69" s="3">
        <v>9780203082119</v>
      </c>
      <c r="E69" s="3">
        <v>9780415897839</v>
      </c>
      <c r="F69" s="9" t="s">
        <v>209</v>
      </c>
      <c r="G69" s="1">
        <v>1</v>
      </c>
      <c r="H69" s="1">
        <v>2</v>
      </c>
      <c r="I69" s="5" t="s">
        <v>210</v>
      </c>
      <c r="J69" s="5" t="s">
        <v>16</v>
      </c>
      <c r="K69" s="2">
        <v>2013</v>
      </c>
      <c r="L69" s="12" t="str">
        <f>HYPERLINK("http://www.tandfebooks.com/isbn/9780203082119")</f>
        <v>http://www.tandfebooks.com/isbn/9780203082119</v>
      </c>
    </row>
    <row r="70" spans="1:12" ht="27.6">
      <c r="A70" s="1">
        <v>360</v>
      </c>
      <c r="B70" s="5" t="s">
        <v>12</v>
      </c>
      <c r="C70" s="5" t="s">
        <v>211</v>
      </c>
      <c r="D70" s="3">
        <v>9780203106785</v>
      </c>
      <c r="E70" s="3">
        <v>9780415691086</v>
      </c>
      <c r="F70" s="9" t="s">
        <v>212</v>
      </c>
      <c r="G70" s="1">
        <v>1</v>
      </c>
      <c r="H70" s="1">
        <v>1</v>
      </c>
      <c r="I70" s="5" t="s">
        <v>213</v>
      </c>
      <c r="J70" s="5" t="s">
        <v>16</v>
      </c>
      <c r="K70" s="2">
        <v>2013</v>
      </c>
      <c r="L70" s="12" t="str">
        <f>HYPERLINK("http://www.tandfebooks.com/isbn/9780203106785")</f>
        <v>http://www.tandfebooks.com/isbn/9780203106785</v>
      </c>
    </row>
    <row r="71" spans="1:12" ht="15.75">
      <c r="A71" s="1">
        <v>361</v>
      </c>
      <c r="B71" s="5" t="s">
        <v>12</v>
      </c>
      <c r="C71" s="5" t="s">
        <v>214</v>
      </c>
      <c r="D71" s="3">
        <v>9780203085554</v>
      </c>
      <c r="E71" s="3">
        <v>9780415636216</v>
      </c>
      <c r="F71" s="9" t="s">
        <v>215</v>
      </c>
      <c r="G71" s="1">
        <v>1</v>
      </c>
      <c r="H71" s="1">
        <v>1</v>
      </c>
      <c r="I71" s="5" t="s">
        <v>216</v>
      </c>
      <c r="J71" s="5" t="s">
        <v>16</v>
      </c>
      <c r="K71" s="2">
        <v>2013</v>
      </c>
      <c r="L71" s="12" t="str">
        <f>HYPERLINK("http://www.tandfebooks.com/isbn/9780203085554")</f>
        <v>http://www.tandfebooks.com/isbn/9780203085554</v>
      </c>
    </row>
    <row r="72" spans="1:12" ht="15.75">
      <c r="A72" s="1">
        <v>362</v>
      </c>
      <c r="B72" s="5" t="s">
        <v>12</v>
      </c>
      <c r="C72" s="5" t="s">
        <v>71</v>
      </c>
      <c r="D72" s="3">
        <v>9780203077443</v>
      </c>
      <c r="E72" s="3">
        <v>9780415551441</v>
      </c>
      <c r="F72" s="9" t="s">
        <v>217</v>
      </c>
      <c r="G72" s="1">
        <v>1</v>
      </c>
      <c r="H72" s="1">
        <v>1</v>
      </c>
      <c r="I72" s="5" t="s">
        <v>218</v>
      </c>
      <c r="J72" s="5" t="s">
        <v>16</v>
      </c>
      <c r="K72" s="2">
        <v>2013</v>
      </c>
      <c r="L72" s="12" t="str">
        <f>HYPERLINK("http://www.tandfebooks.com/isbn/9780203077443")</f>
        <v>http://www.tandfebooks.com/isbn/9780203077443</v>
      </c>
    </row>
    <row r="73" spans="1:12" ht="15.75">
      <c r="A73" s="1">
        <v>363</v>
      </c>
      <c r="B73" s="5" t="s">
        <v>12</v>
      </c>
      <c r="C73" s="5" t="s">
        <v>219</v>
      </c>
      <c r="D73" s="3">
        <v>9780080967004</v>
      </c>
      <c r="E73" s="3">
        <v>9780080966991</v>
      </c>
      <c r="F73" s="9" t="s">
        <v>220</v>
      </c>
      <c r="G73" s="1">
        <v>1</v>
      </c>
      <c r="H73" s="1">
        <v>2</v>
      </c>
      <c r="I73" s="5" t="s">
        <v>221</v>
      </c>
      <c r="J73" s="5" t="s">
        <v>16</v>
      </c>
      <c r="K73" s="2">
        <v>2012</v>
      </c>
      <c r="L73" s="12" t="str">
        <f>HYPERLINK("http://www.tandfebooks.com/isbn/9780080967004")</f>
        <v>http://www.tandfebooks.com/isbn/9780080967004</v>
      </c>
    </row>
    <row r="74" spans="1:12" ht="27.6">
      <c r="A74" s="1">
        <v>364</v>
      </c>
      <c r="B74" s="5" t="s">
        <v>12</v>
      </c>
      <c r="C74" s="5" t="s">
        <v>222</v>
      </c>
      <c r="D74" s="3">
        <v>9780203123195</v>
      </c>
      <c r="E74" s="3">
        <v>9780415510004</v>
      </c>
      <c r="F74" s="9" t="s">
        <v>223</v>
      </c>
      <c r="G74" s="1">
        <v>1</v>
      </c>
      <c r="H74" s="1">
        <v>1</v>
      </c>
      <c r="I74" s="5" t="s">
        <v>224</v>
      </c>
      <c r="J74" s="5" t="s">
        <v>16</v>
      </c>
      <c r="K74" s="2">
        <v>2012</v>
      </c>
      <c r="L74" s="12" t="str">
        <f>HYPERLINK("http://www.tandfebooks.com/isbn/9780203123195")</f>
        <v>http://www.tandfebooks.com/isbn/9780203123195</v>
      </c>
    </row>
    <row r="75" spans="1:12" ht="15.75">
      <c r="A75" s="1">
        <v>365</v>
      </c>
      <c r="B75" s="5" t="s">
        <v>12</v>
      </c>
      <c r="C75" s="5" t="s">
        <v>74</v>
      </c>
      <c r="D75" s="3">
        <v>9780203846810</v>
      </c>
      <c r="E75" s="3">
        <v>9780415801881</v>
      </c>
      <c r="F75" s="9" t="s">
        <v>225</v>
      </c>
      <c r="G75" s="1">
        <v>1</v>
      </c>
      <c r="H75" s="1">
        <v>1</v>
      </c>
      <c r="I75" s="5" t="s">
        <v>226</v>
      </c>
      <c r="J75" s="5" t="s">
        <v>16</v>
      </c>
      <c r="K75" s="2">
        <v>2010</v>
      </c>
      <c r="L75" s="12" t="str">
        <f>HYPERLINK("http://www.tandfebooks.com/isbn/9780203846810")</f>
        <v>http://www.tandfebooks.com/isbn/9780203846810</v>
      </c>
    </row>
    <row r="76" spans="1:12" ht="27.6">
      <c r="A76" s="1">
        <v>366</v>
      </c>
      <c r="B76" s="5" t="s">
        <v>12</v>
      </c>
      <c r="C76" s="5" t="s">
        <v>227</v>
      </c>
      <c r="D76" s="3">
        <v>9780203072592</v>
      </c>
      <c r="E76" s="3">
        <v>9780415673174</v>
      </c>
      <c r="F76" s="9" t="s">
        <v>228</v>
      </c>
      <c r="G76" s="1">
        <v>1</v>
      </c>
      <c r="H76" s="1">
        <v>1</v>
      </c>
      <c r="I76" s="5" t="s">
        <v>229</v>
      </c>
      <c r="J76" s="5" t="s">
        <v>16</v>
      </c>
      <c r="K76" s="2">
        <v>2013</v>
      </c>
      <c r="L76" s="12" t="str">
        <f>HYPERLINK("http://www.tandfebooks.com/isbn/9780203072592")</f>
        <v>http://www.tandfebooks.com/isbn/9780203072592</v>
      </c>
    </row>
    <row r="77" spans="1:12" ht="15.75">
      <c r="A77" s="1">
        <v>367</v>
      </c>
      <c r="B77" s="5" t="s">
        <v>12</v>
      </c>
      <c r="C77" s="5" t="s">
        <v>219</v>
      </c>
      <c r="D77" s="3">
        <v>9780203120316</v>
      </c>
      <c r="E77" s="3">
        <v>9780415893169</v>
      </c>
      <c r="F77" s="9" t="s">
        <v>230</v>
      </c>
      <c r="G77" s="1">
        <v>1</v>
      </c>
      <c r="H77" s="1">
        <v>1</v>
      </c>
      <c r="I77" s="5" t="s">
        <v>231</v>
      </c>
      <c r="J77" s="5" t="s">
        <v>16</v>
      </c>
      <c r="K77" s="2">
        <v>2012</v>
      </c>
      <c r="L77" s="12" t="str">
        <f>HYPERLINK("http://www.tandfebooks.com/isbn/9780203120316")</f>
        <v>http://www.tandfebooks.com/isbn/9780203120316</v>
      </c>
    </row>
    <row r="78" spans="1:12" ht="27.6">
      <c r="A78" s="1">
        <v>368</v>
      </c>
      <c r="B78" s="5" t="s">
        <v>12</v>
      </c>
      <c r="C78" s="5" t="s">
        <v>232</v>
      </c>
      <c r="D78" s="3">
        <v>9780203853252</v>
      </c>
      <c r="E78" s="3">
        <v>9780415549110</v>
      </c>
      <c r="F78" s="9" t="s">
        <v>233</v>
      </c>
      <c r="G78" s="1">
        <v>1</v>
      </c>
      <c r="H78" s="1">
        <v>1</v>
      </c>
      <c r="I78" s="5" t="s">
        <v>234</v>
      </c>
      <c r="J78" s="5" t="s">
        <v>16</v>
      </c>
      <c r="K78" s="2">
        <v>2010</v>
      </c>
      <c r="L78" s="12" t="str">
        <f>HYPERLINK("http://www.tandfebooks.com/isbn/9780203853252")</f>
        <v>http://www.tandfebooks.com/isbn/9780203853252</v>
      </c>
    </row>
    <row r="79" spans="1:12" ht="15.75">
      <c r="A79" s="1">
        <v>369</v>
      </c>
      <c r="B79" s="5" t="s">
        <v>12</v>
      </c>
      <c r="C79" s="5" t="s">
        <v>235</v>
      </c>
      <c r="D79" s="3">
        <v>9780203387054</v>
      </c>
      <c r="E79" s="3">
        <v>9780415694056</v>
      </c>
      <c r="F79" s="9" t="s">
        <v>236</v>
      </c>
      <c r="G79" s="1">
        <v>1</v>
      </c>
      <c r="H79" s="1">
        <v>1</v>
      </c>
      <c r="I79" s="5" t="s">
        <v>237</v>
      </c>
      <c r="J79" s="5" t="s">
        <v>16</v>
      </c>
      <c r="K79" s="2">
        <v>2013</v>
      </c>
      <c r="L79" s="12" t="str">
        <f>HYPERLINK("http://www.tandfebooks.com/isbn/9780203387054")</f>
        <v>http://www.tandfebooks.com/isbn/9780203387054</v>
      </c>
    </row>
    <row r="80" spans="1:12" ht="27.6">
      <c r="A80" s="1">
        <v>370</v>
      </c>
      <c r="B80" s="5" t="s">
        <v>12</v>
      </c>
      <c r="C80" s="5" t="s">
        <v>136</v>
      </c>
      <c r="D80" s="3">
        <v>9780203846414</v>
      </c>
      <c r="E80" s="3">
        <v>9780415460712</v>
      </c>
      <c r="F80" s="9" t="s">
        <v>238</v>
      </c>
      <c r="G80" s="1">
        <v>1</v>
      </c>
      <c r="H80" s="1">
        <v>1</v>
      </c>
      <c r="I80" s="5" t="s">
        <v>239</v>
      </c>
      <c r="J80" s="5" t="s">
        <v>16</v>
      </c>
      <c r="K80" s="2">
        <v>2010</v>
      </c>
      <c r="L80" s="12" t="str">
        <f>HYPERLINK("http://www.tandfebooks.com/isbn/9780203846414")</f>
        <v>http://www.tandfebooks.com/isbn/9780203846414</v>
      </c>
    </row>
    <row r="81" spans="1:12" ht="15.75">
      <c r="A81" s="1">
        <v>371</v>
      </c>
      <c r="B81" s="5" t="s">
        <v>12</v>
      </c>
      <c r="C81" s="5" t="s">
        <v>240</v>
      </c>
      <c r="D81" s="3">
        <v>9780203069837</v>
      </c>
      <c r="E81" s="3">
        <v>9780415656801</v>
      </c>
      <c r="F81" s="9" t="s">
        <v>241</v>
      </c>
      <c r="G81" s="1">
        <v>1</v>
      </c>
      <c r="H81" s="1">
        <v>1</v>
      </c>
      <c r="I81" s="5" t="s">
        <v>242</v>
      </c>
      <c r="J81" s="5" t="s">
        <v>243</v>
      </c>
      <c r="K81" s="2">
        <v>2013</v>
      </c>
      <c r="L81" s="12" t="str">
        <f>HYPERLINK("http://www.tandfebooks.com/isbn/9780203069837")</f>
        <v>http://www.tandfebooks.com/isbn/9780203069837</v>
      </c>
    </row>
    <row r="82" spans="1:12" ht="15.75">
      <c r="A82" s="1">
        <v>372</v>
      </c>
      <c r="B82" s="5" t="s">
        <v>12</v>
      </c>
      <c r="C82" s="5" t="s">
        <v>50</v>
      </c>
      <c r="D82" s="3">
        <v>9780203120422</v>
      </c>
      <c r="E82" s="3">
        <v>9780415808149</v>
      </c>
      <c r="F82" s="9" t="s">
        <v>244</v>
      </c>
      <c r="G82" s="1">
        <v>1</v>
      </c>
      <c r="H82" s="1">
        <v>1</v>
      </c>
      <c r="I82" s="5" t="s">
        <v>245</v>
      </c>
      <c r="J82" s="5" t="s">
        <v>16</v>
      </c>
      <c r="K82" s="2">
        <v>2011</v>
      </c>
      <c r="L82" s="12" t="str">
        <f>HYPERLINK("http://www.tandfebooks.com/isbn/9780203120422")</f>
        <v>http://www.tandfebooks.com/isbn/9780203120422</v>
      </c>
    </row>
    <row r="83" spans="1:12" ht="15.75">
      <c r="A83" s="1">
        <v>373</v>
      </c>
      <c r="B83" s="5" t="s">
        <v>12</v>
      </c>
      <c r="C83" s="5" t="s">
        <v>246</v>
      </c>
      <c r="D83" s="3">
        <v>9780203095508</v>
      </c>
      <c r="E83" s="3">
        <v>9781848720824</v>
      </c>
      <c r="F83" s="9" t="s">
        <v>247</v>
      </c>
      <c r="G83" s="1">
        <v>1</v>
      </c>
      <c r="H83" s="1">
        <v>1</v>
      </c>
      <c r="I83" s="5" t="s">
        <v>248</v>
      </c>
      <c r="J83" s="5" t="s">
        <v>207</v>
      </c>
      <c r="K83" s="2">
        <v>2013</v>
      </c>
      <c r="L83" s="12" t="str">
        <f>HYPERLINK("http://www.tandfebooks.com/isbn/9780203095508")</f>
        <v>http://www.tandfebooks.com/isbn/9780203095508</v>
      </c>
    </row>
    <row r="84" spans="1:12" ht="15.75">
      <c r="A84" s="1">
        <v>374</v>
      </c>
      <c r="B84" s="5" t="s">
        <v>12</v>
      </c>
      <c r="C84" s="5" t="s">
        <v>157</v>
      </c>
      <c r="D84" s="3">
        <v>9780203081365</v>
      </c>
      <c r="E84" s="3">
        <v>9780415808897</v>
      </c>
      <c r="F84" s="9" t="s">
        <v>249</v>
      </c>
      <c r="G84" s="1">
        <v>1</v>
      </c>
      <c r="H84" s="1">
        <v>1</v>
      </c>
      <c r="I84" s="5" t="s">
        <v>250</v>
      </c>
      <c r="J84" s="5" t="s">
        <v>16</v>
      </c>
      <c r="K84" s="2">
        <v>2013</v>
      </c>
      <c r="L84" s="12" t="str">
        <f>HYPERLINK("http://www.tandfebooks.com/isbn/9780203081365")</f>
        <v>http://www.tandfebooks.com/isbn/9780203081365</v>
      </c>
    </row>
    <row r="85" spans="1:12" ht="27.6">
      <c r="A85" s="1">
        <v>375</v>
      </c>
      <c r="B85" s="5" t="s">
        <v>12</v>
      </c>
      <c r="C85" s="5" t="s">
        <v>251</v>
      </c>
      <c r="D85" s="3">
        <v>9780203136133</v>
      </c>
      <c r="E85" s="3">
        <v>9780415879460</v>
      </c>
      <c r="F85" s="9" t="s">
        <v>252</v>
      </c>
      <c r="G85" s="1">
        <v>1</v>
      </c>
      <c r="H85" s="1">
        <v>1</v>
      </c>
      <c r="I85" s="5" t="s">
        <v>253</v>
      </c>
      <c r="J85" s="5" t="s">
        <v>16</v>
      </c>
      <c r="K85" s="2">
        <v>2012</v>
      </c>
      <c r="L85" s="12" t="str">
        <f>HYPERLINK("http://www.tandfebooks.com/isbn/9780203136133")</f>
        <v>http://www.tandfebooks.com/isbn/9780203136133</v>
      </c>
    </row>
    <row r="86" spans="1:12" ht="15.75">
      <c r="A86" s="1">
        <v>376</v>
      </c>
      <c r="B86" s="5" t="s">
        <v>12</v>
      </c>
      <c r="C86" s="5" t="s">
        <v>254</v>
      </c>
      <c r="D86" s="3">
        <v>9780203853177</v>
      </c>
      <c r="E86" s="3">
        <v>9780415551915</v>
      </c>
      <c r="F86" s="9" t="s">
        <v>255</v>
      </c>
      <c r="G86" s="1">
        <v>1</v>
      </c>
      <c r="H86" s="1">
        <v>1</v>
      </c>
      <c r="I86" s="5" t="s">
        <v>256</v>
      </c>
      <c r="J86" s="5" t="s">
        <v>16</v>
      </c>
      <c r="K86" s="2">
        <v>2010</v>
      </c>
      <c r="L86" s="12" t="str">
        <f>HYPERLINK("http://www.tandfebooks.com/isbn/9780203853177")</f>
        <v>http://www.tandfebooks.com/isbn/9780203853177</v>
      </c>
    </row>
    <row r="87" spans="1:12" ht="27.6">
      <c r="A87" s="1">
        <v>377</v>
      </c>
      <c r="B87" s="5" t="s">
        <v>12</v>
      </c>
      <c r="C87" s="5" t="s">
        <v>257</v>
      </c>
      <c r="D87" s="3">
        <v>9780203828939</v>
      </c>
      <c r="E87" s="3">
        <v>9780415618236</v>
      </c>
      <c r="F87" s="9" t="s">
        <v>258</v>
      </c>
      <c r="G87" s="1">
        <v>1</v>
      </c>
      <c r="H87" s="1">
        <v>1</v>
      </c>
      <c r="I87" s="5" t="s">
        <v>259</v>
      </c>
      <c r="J87" s="5" t="s">
        <v>16</v>
      </c>
      <c r="K87" s="2">
        <v>2012</v>
      </c>
      <c r="L87" s="12" t="str">
        <f>HYPERLINK("http://www.tandfebooks.com/isbn/9780203828939")</f>
        <v>http://www.tandfebooks.com/isbn/9780203828939</v>
      </c>
    </row>
    <row r="88" spans="1:12" ht="27.6">
      <c r="A88" s="1">
        <v>378</v>
      </c>
      <c r="B88" s="5" t="s">
        <v>12</v>
      </c>
      <c r="C88" s="5" t="s">
        <v>260</v>
      </c>
      <c r="D88" s="3">
        <v>9780203115763</v>
      </c>
      <c r="E88" s="3">
        <v>9780415673969</v>
      </c>
      <c r="F88" s="9" t="s">
        <v>261</v>
      </c>
      <c r="G88" s="1">
        <v>1</v>
      </c>
      <c r="H88" s="1">
        <v>1</v>
      </c>
      <c r="I88" s="5" t="s">
        <v>262</v>
      </c>
      <c r="J88" s="5" t="s">
        <v>16</v>
      </c>
      <c r="K88" s="2">
        <v>2012</v>
      </c>
      <c r="L88" s="12" t="str">
        <f>HYPERLINK("http://www.tandfebooks.com/isbn/9780203115763")</f>
        <v>http://www.tandfebooks.com/isbn/9780203115763</v>
      </c>
    </row>
    <row r="89" spans="1:12" ht="27.6">
      <c r="A89" s="1">
        <v>379</v>
      </c>
      <c r="B89" s="5" t="s">
        <v>12</v>
      </c>
      <c r="C89" s="5" t="s">
        <v>263</v>
      </c>
      <c r="D89" s="3">
        <v>9780203078518</v>
      </c>
      <c r="E89" s="3">
        <v>9780415895408</v>
      </c>
      <c r="F89" s="9" t="s">
        <v>264</v>
      </c>
      <c r="G89" s="1">
        <v>1</v>
      </c>
      <c r="H89" s="1">
        <v>1</v>
      </c>
      <c r="I89" s="5" t="s">
        <v>265</v>
      </c>
      <c r="J89" s="5" t="s">
        <v>16</v>
      </c>
      <c r="K89" s="2">
        <v>2013</v>
      </c>
      <c r="L89" s="12" t="str">
        <f>HYPERLINK("http://www.tandfebooks.com/isbn/9780203078518")</f>
        <v>http://www.tandfebooks.com/isbn/9780203078518</v>
      </c>
    </row>
    <row r="90" spans="1:12" ht="27.6">
      <c r="A90" s="1">
        <v>380</v>
      </c>
      <c r="B90" s="5" t="s">
        <v>12</v>
      </c>
      <c r="C90" s="5" t="s">
        <v>266</v>
      </c>
      <c r="D90" s="3">
        <v>9780203141205</v>
      </c>
      <c r="E90" s="3">
        <v>9780415806770</v>
      </c>
      <c r="F90" s="9" t="s">
        <v>267</v>
      </c>
      <c r="G90" s="1">
        <v>1</v>
      </c>
      <c r="H90" s="1">
        <v>1</v>
      </c>
      <c r="I90" s="5" t="s">
        <v>268</v>
      </c>
      <c r="J90" s="5" t="s">
        <v>16</v>
      </c>
      <c r="K90" s="2">
        <v>2012</v>
      </c>
      <c r="L90" s="12" t="str">
        <f>HYPERLINK("http://www.tandfebooks.com/isbn/9780203141205")</f>
        <v>http://www.tandfebooks.com/isbn/9780203141205</v>
      </c>
    </row>
    <row r="91" spans="1:12" ht="27.6">
      <c r="A91" s="1">
        <v>381</v>
      </c>
      <c r="B91" s="5" t="s">
        <v>12</v>
      </c>
      <c r="C91" s="5" t="s">
        <v>269</v>
      </c>
      <c r="D91" s="3">
        <v>9780203842300</v>
      </c>
      <c r="E91" s="3">
        <v>9780415991711</v>
      </c>
      <c r="F91" s="9" t="s">
        <v>270</v>
      </c>
      <c r="G91" s="1">
        <v>1</v>
      </c>
      <c r="H91" s="1">
        <v>1</v>
      </c>
      <c r="I91" s="5" t="s">
        <v>271</v>
      </c>
      <c r="J91" s="5" t="s">
        <v>16</v>
      </c>
      <c r="K91" s="2">
        <v>2011</v>
      </c>
      <c r="L91" s="12" t="str">
        <f>HYPERLINK("http://www.tandfebooks.com/isbn/9780203842300")</f>
        <v>http://www.tandfebooks.com/isbn/9780203842300</v>
      </c>
    </row>
    <row r="92" spans="1:12" ht="27.6">
      <c r="A92" s="1">
        <v>382</v>
      </c>
      <c r="B92" s="5" t="s">
        <v>12</v>
      </c>
      <c r="C92" s="5" t="s">
        <v>272</v>
      </c>
      <c r="D92" s="3">
        <v>9780203854495</v>
      </c>
      <c r="E92" s="3">
        <v>9780415473262</v>
      </c>
      <c r="F92" s="9" t="s">
        <v>273</v>
      </c>
      <c r="G92" s="1">
        <v>1</v>
      </c>
      <c r="H92" s="1">
        <v>1</v>
      </c>
      <c r="I92" s="5" t="s">
        <v>274</v>
      </c>
      <c r="J92" s="5" t="s">
        <v>16</v>
      </c>
      <c r="K92" s="2">
        <v>2010</v>
      </c>
      <c r="L92" s="12" t="str">
        <f>HYPERLINK("http://www.tandfebooks.com/isbn/9780203854495")</f>
        <v>http://www.tandfebooks.com/isbn/9780203854495</v>
      </c>
    </row>
    <row r="93" spans="1:12" ht="27.6">
      <c r="A93" s="1">
        <v>383</v>
      </c>
      <c r="B93" s="5" t="s">
        <v>12</v>
      </c>
      <c r="C93" s="5" t="s">
        <v>275</v>
      </c>
      <c r="D93" s="3">
        <v>9780203803981</v>
      </c>
      <c r="E93" s="3">
        <v>9780415619103</v>
      </c>
      <c r="F93" s="9" t="s">
        <v>276</v>
      </c>
      <c r="G93" s="1">
        <v>1</v>
      </c>
      <c r="H93" s="1">
        <v>1</v>
      </c>
      <c r="I93" s="5" t="s">
        <v>277</v>
      </c>
      <c r="J93" s="5" t="s">
        <v>16</v>
      </c>
      <c r="K93" s="2">
        <v>2012</v>
      </c>
      <c r="L93" s="12" t="str">
        <f>HYPERLINK("http://www.tandfebooks.com/isbn/9780203803981")</f>
        <v>http://www.tandfebooks.com/isbn/9780203803981</v>
      </c>
    </row>
    <row r="94" spans="1:12" ht="15.75">
      <c r="A94" s="1">
        <v>384</v>
      </c>
      <c r="B94" s="5" t="s">
        <v>12</v>
      </c>
      <c r="C94" s="5" t="s">
        <v>269</v>
      </c>
      <c r="D94" s="3">
        <v>9780203081976</v>
      </c>
      <c r="E94" s="3">
        <v>9780415672498</v>
      </c>
      <c r="F94" s="9" t="s">
        <v>278</v>
      </c>
      <c r="G94" s="1">
        <v>1</v>
      </c>
      <c r="H94" s="1">
        <v>1</v>
      </c>
      <c r="I94" s="5" t="s">
        <v>279</v>
      </c>
      <c r="J94" s="5" t="s">
        <v>16</v>
      </c>
      <c r="K94" s="2">
        <v>2013</v>
      </c>
      <c r="L94" s="12" t="str">
        <f>HYPERLINK("http://www.tandfebooks.com/isbn/9780203081976")</f>
        <v>http://www.tandfebooks.com/isbn/9780203081976</v>
      </c>
    </row>
    <row r="95" spans="1:12" ht="15.75">
      <c r="A95" s="1">
        <v>385</v>
      </c>
      <c r="B95" s="5" t="s">
        <v>12</v>
      </c>
      <c r="C95" s="5" t="s">
        <v>280</v>
      </c>
      <c r="D95" s="3">
        <v>9780203117484</v>
      </c>
      <c r="E95" s="3">
        <v>9780415523172</v>
      </c>
      <c r="F95" s="9" t="s">
        <v>281</v>
      </c>
      <c r="G95" s="1">
        <v>1</v>
      </c>
      <c r="H95" s="1">
        <v>1</v>
      </c>
      <c r="I95" s="5" t="s">
        <v>282</v>
      </c>
      <c r="J95" s="5" t="s">
        <v>16</v>
      </c>
      <c r="K95" s="2">
        <v>2013</v>
      </c>
      <c r="L95" s="12" t="str">
        <f>HYPERLINK("http://www.tandfebooks.com/isbn/9780203117484")</f>
        <v>http://www.tandfebooks.com/isbn/9780203117484</v>
      </c>
    </row>
    <row r="96" spans="1:12" ht="27.6">
      <c r="A96" s="1">
        <v>386</v>
      </c>
      <c r="B96" s="5" t="s">
        <v>12</v>
      </c>
      <c r="C96" s="5" t="s">
        <v>283</v>
      </c>
      <c r="D96" s="3">
        <v>9780203102039</v>
      </c>
      <c r="E96" s="3">
        <v>9780415624770</v>
      </c>
      <c r="F96" s="9" t="s">
        <v>284</v>
      </c>
      <c r="G96" s="1">
        <v>1</v>
      </c>
      <c r="H96" s="1">
        <v>1</v>
      </c>
      <c r="I96" s="5" t="s">
        <v>285</v>
      </c>
      <c r="J96" s="5" t="s">
        <v>16</v>
      </c>
      <c r="K96" s="2">
        <v>2013</v>
      </c>
      <c r="L96" s="12" t="str">
        <f>HYPERLINK("http://www.tandfebooks.com/isbn/9780203102039")</f>
        <v>http://www.tandfebooks.com/isbn/9780203102039</v>
      </c>
    </row>
    <row r="97" spans="1:12" ht="27.6">
      <c r="A97" s="1">
        <v>387</v>
      </c>
      <c r="B97" s="5" t="s">
        <v>12</v>
      </c>
      <c r="C97" s="5" t="s">
        <v>286</v>
      </c>
      <c r="D97" s="3">
        <v>9780203893012</v>
      </c>
      <c r="E97" s="3">
        <v>9780415471756</v>
      </c>
      <c r="F97" s="9" t="s">
        <v>287</v>
      </c>
      <c r="G97" s="1">
        <v>1</v>
      </c>
      <c r="H97" s="1">
        <v>1</v>
      </c>
      <c r="I97" s="5" t="s">
        <v>288</v>
      </c>
      <c r="J97" s="5" t="s">
        <v>289</v>
      </c>
      <c r="K97" s="2">
        <v>2010</v>
      </c>
      <c r="L97" s="12" t="str">
        <f>HYPERLINK("http://www.tandfebooks.com/isbn/9780203893012")</f>
        <v>http://www.tandfebooks.com/isbn/9780203893012</v>
      </c>
    </row>
    <row r="98" spans="1:12" ht="15.75">
      <c r="A98" s="1">
        <v>388</v>
      </c>
      <c r="B98" s="5" t="s">
        <v>12</v>
      </c>
      <c r="C98" s="5" t="s">
        <v>290</v>
      </c>
      <c r="D98" s="3">
        <v>9780203833926</v>
      </c>
      <c r="E98" s="3">
        <v>9781841696973</v>
      </c>
      <c r="F98" s="9" t="s">
        <v>291</v>
      </c>
      <c r="G98" s="1">
        <v>1</v>
      </c>
      <c r="H98" s="1">
        <v>1</v>
      </c>
      <c r="I98" s="5" t="s">
        <v>292</v>
      </c>
      <c r="J98" s="5" t="s">
        <v>207</v>
      </c>
      <c r="K98" s="2">
        <v>2011</v>
      </c>
      <c r="L98" s="12" t="str">
        <f>HYPERLINK("http://www.tandfebooks.com/isbn/9780203833926")</f>
        <v>http://www.tandfebooks.com/isbn/9780203833926</v>
      </c>
    </row>
    <row r="99" spans="1:12" ht="27.6">
      <c r="A99" s="1">
        <v>389</v>
      </c>
      <c r="B99" s="5" t="s">
        <v>12</v>
      </c>
      <c r="C99" s="5" t="s">
        <v>293</v>
      </c>
      <c r="D99" s="3">
        <v>9780203386231</v>
      </c>
      <c r="E99" s="3">
        <v>9780415501613</v>
      </c>
      <c r="F99" s="9" t="s">
        <v>294</v>
      </c>
      <c r="G99" s="1">
        <v>1</v>
      </c>
      <c r="H99" s="1">
        <v>1</v>
      </c>
      <c r="I99" s="5" t="s">
        <v>295</v>
      </c>
      <c r="J99" s="5" t="s">
        <v>16</v>
      </c>
      <c r="K99" s="2">
        <v>2013</v>
      </c>
      <c r="L99" s="12" t="str">
        <f>HYPERLINK("http://www.tandfebooks.com/isbn/9780203386231")</f>
        <v>http://www.tandfebooks.com/isbn/9780203386231</v>
      </c>
    </row>
    <row r="100" spans="1:12" ht="15.75">
      <c r="A100" s="1">
        <v>390</v>
      </c>
      <c r="B100" s="5" t="s">
        <v>12</v>
      </c>
      <c r="C100" s="5" t="s">
        <v>296</v>
      </c>
      <c r="D100" s="3">
        <v>9780203841143</v>
      </c>
      <c r="E100" s="3">
        <v>9780415557801</v>
      </c>
      <c r="F100" s="9" t="s">
        <v>297</v>
      </c>
      <c r="G100" s="1">
        <v>1</v>
      </c>
      <c r="H100" s="1">
        <v>1</v>
      </c>
      <c r="I100" s="5" t="s">
        <v>298</v>
      </c>
      <c r="J100" s="5" t="s">
        <v>16</v>
      </c>
      <c r="K100" s="2">
        <v>2010</v>
      </c>
      <c r="L100" s="12" t="str">
        <f>HYPERLINK("http://www.tandfebooks.com/isbn/9780203841143")</f>
        <v>http://www.tandfebooks.com/isbn/9780203841143</v>
      </c>
    </row>
    <row r="101" spans="1:12" ht="27.6">
      <c r="A101" s="1">
        <v>391</v>
      </c>
      <c r="B101" s="5" t="s">
        <v>12</v>
      </c>
      <c r="C101" s="5" t="s">
        <v>299</v>
      </c>
      <c r="D101" s="3">
        <v>9780203801246</v>
      </c>
      <c r="E101" s="3">
        <v>9780415880374</v>
      </c>
      <c r="F101" s="9" t="s">
        <v>300</v>
      </c>
      <c r="G101" s="1">
        <v>1</v>
      </c>
      <c r="H101" s="1">
        <v>1</v>
      </c>
      <c r="I101" s="5" t="s">
        <v>301</v>
      </c>
      <c r="J101" s="5" t="s">
        <v>16</v>
      </c>
      <c r="K101" s="2">
        <v>2012</v>
      </c>
      <c r="L101" s="12" t="str">
        <f>HYPERLINK("http://www.tandfebooks.com/isbn/9780203801246")</f>
        <v>http://www.tandfebooks.com/isbn/9780203801246</v>
      </c>
    </row>
    <row r="102" spans="1:12" ht="15.75">
      <c r="A102" s="1">
        <v>392</v>
      </c>
      <c r="B102" s="5" t="s">
        <v>12</v>
      </c>
      <c r="C102" s="5" t="s">
        <v>302</v>
      </c>
      <c r="D102" s="3">
        <v>9780203803219</v>
      </c>
      <c r="E102" s="3">
        <v>9780415873611</v>
      </c>
      <c r="F102" s="9" t="s">
        <v>303</v>
      </c>
      <c r="G102" s="1">
        <v>1</v>
      </c>
      <c r="H102" s="1">
        <v>1</v>
      </c>
      <c r="I102" s="5" t="s">
        <v>304</v>
      </c>
      <c r="J102" s="5" t="s">
        <v>16</v>
      </c>
      <c r="K102" s="2">
        <v>2012</v>
      </c>
      <c r="L102" s="12" t="str">
        <f>HYPERLINK("http://www.tandfebooks.com/isbn/9780203803219")</f>
        <v>http://www.tandfebooks.com/isbn/9780203803219</v>
      </c>
    </row>
    <row r="103" spans="1:12" ht="15.75">
      <c r="A103" s="1">
        <v>393</v>
      </c>
      <c r="B103" s="5" t="s">
        <v>12</v>
      </c>
      <c r="C103" s="5" t="s">
        <v>50</v>
      </c>
      <c r="D103" s="3">
        <v>9780203839171</v>
      </c>
      <c r="E103" s="3">
        <v>9780415876902</v>
      </c>
      <c r="F103" s="9" t="s">
        <v>305</v>
      </c>
      <c r="G103" s="1">
        <v>1</v>
      </c>
      <c r="H103" s="1">
        <v>1</v>
      </c>
      <c r="I103" s="5" t="s">
        <v>306</v>
      </c>
      <c r="J103" s="5" t="s">
        <v>16</v>
      </c>
      <c r="K103" s="2">
        <v>2010</v>
      </c>
      <c r="L103" s="12" t="str">
        <f>HYPERLINK("http://www.tandfebooks.com/isbn/9780203839171")</f>
        <v>http://www.tandfebooks.com/isbn/9780203839171</v>
      </c>
    </row>
    <row r="104" spans="1:12" ht="27.6">
      <c r="A104" s="1">
        <v>394</v>
      </c>
      <c r="B104" s="5" t="s">
        <v>12</v>
      </c>
      <c r="C104" s="5" t="s">
        <v>307</v>
      </c>
      <c r="D104" s="3">
        <v>9780203068205</v>
      </c>
      <c r="E104" s="3">
        <v>9780415633420</v>
      </c>
      <c r="F104" s="9" t="s">
        <v>308</v>
      </c>
      <c r="G104" s="1">
        <v>1</v>
      </c>
      <c r="H104" s="1">
        <v>1</v>
      </c>
      <c r="I104" s="5" t="s">
        <v>309</v>
      </c>
      <c r="J104" s="5" t="s">
        <v>16</v>
      </c>
      <c r="K104" s="2">
        <v>2013</v>
      </c>
      <c r="L104" s="12" t="str">
        <f>HYPERLINK("http://www.tandfebooks.com/isbn/9780203068205")</f>
        <v>http://www.tandfebooks.com/isbn/9780203068205</v>
      </c>
    </row>
    <row r="105" spans="1:12" ht="27.6">
      <c r="A105" s="1">
        <v>395</v>
      </c>
      <c r="B105" s="5" t="s">
        <v>12</v>
      </c>
      <c r="C105" s="5" t="s">
        <v>307</v>
      </c>
      <c r="D105" s="3">
        <v>9780203131497</v>
      </c>
      <c r="E105" s="3">
        <v>9780415684538</v>
      </c>
      <c r="F105" s="9" t="s">
        <v>310</v>
      </c>
      <c r="G105" s="1">
        <v>1</v>
      </c>
      <c r="H105" s="1">
        <v>1</v>
      </c>
      <c r="I105" s="5" t="s">
        <v>311</v>
      </c>
      <c r="J105" s="5" t="s">
        <v>16</v>
      </c>
      <c r="K105" s="2">
        <v>2012</v>
      </c>
      <c r="L105" s="12" t="str">
        <f>HYPERLINK("http://www.tandfebooks.com/isbn/9780203131497")</f>
        <v>http://www.tandfebooks.com/isbn/9780203131497</v>
      </c>
    </row>
    <row r="106" spans="1:12" ht="15.75">
      <c r="A106" s="1">
        <v>396</v>
      </c>
      <c r="B106" s="5" t="s">
        <v>12</v>
      </c>
      <c r="C106" s="5" t="s">
        <v>71</v>
      </c>
      <c r="D106" s="3">
        <v>9780203115695</v>
      </c>
      <c r="E106" s="3">
        <v>9780415809610</v>
      </c>
      <c r="F106" s="9" t="s">
        <v>312</v>
      </c>
      <c r="G106" s="1">
        <v>1</v>
      </c>
      <c r="H106" s="1">
        <v>1</v>
      </c>
      <c r="I106" s="5" t="s">
        <v>313</v>
      </c>
      <c r="J106" s="5" t="s">
        <v>16</v>
      </c>
      <c r="K106" s="2">
        <v>2012</v>
      </c>
      <c r="L106" s="12" t="str">
        <f>HYPERLINK("http://www.tandfebooks.com/isbn/9780203115695")</f>
        <v>http://www.tandfebooks.com/isbn/9780203115695</v>
      </c>
    </row>
    <row r="107" spans="1:12" ht="27.6">
      <c r="A107" s="1">
        <v>397</v>
      </c>
      <c r="B107" s="5" t="s">
        <v>12</v>
      </c>
      <c r="C107" s="5" t="s">
        <v>314</v>
      </c>
      <c r="D107" s="3">
        <v>9780203138847</v>
      </c>
      <c r="E107" s="3">
        <v>9781849714709</v>
      </c>
      <c r="F107" s="9" t="s">
        <v>315</v>
      </c>
      <c r="G107" s="1">
        <v>1</v>
      </c>
      <c r="H107" s="1">
        <v>1</v>
      </c>
      <c r="I107" s="5" t="s">
        <v>316</v>
      </c>
      <c r="J107" s="5" t="s">
        <v>16</v>
      </c>
      <c r="K107" s="2">
        <v>2012</v>
      </c>
      <c r="L107" s="12" t="str">
        <f>HYPERLINK("http://www.tandfebooks.com/isbn/9780203138847")</f>
        <v>http://www.tandfebooks.com/isbn/9780203138847</v>
      </c>
    </row>
    <row r="108" spans="1:12" ht="27.6">
      <c r="A108" s="1">
        <v>398</v>
      </c>
      <c r="B108" s="5" t="s">
        <v>12</v>
      </c>
      <c r="C108" s="5" t="s">
        <v>89</v>
      </c>
      <c r="D108" s="3">
        <v>9780203584330</v>
      </c>
      <c r="E108" s="3">
        <v>9780415672160</v>
      </c>
      <c r="F108" s="9" t="s">
        <v>317</v>
      </c>
      <c r="G108" s="1">
        <v>1</v>
      </c>
      <c r="H108" s="1">
        <v>1</v>
      </c>
      <c r="I108" s="5" t="s">
        <v>318</v>
      </c>
      <c r="J108" s="5" t="s">
        <v>16</v>
      </c>
      <c r="K108" s="2">
        <v>2013</v>
      </c>
      <c r="L108" s="12" t="str">
        <f>HYPERLINK("http://www.tandfebooks.com/isbn/9780203584330")</f>
        <v>http://www.tandfebooks.com/isbn/9780203584330</v>
      </c>
    </row>
    <row r="109" spans="1:12" ht="15.75">
      <c r="A109" s="1">
        <v>399</v>
      </c>
      <c r="B109" s="5" t="s">
        <v>12</v>
      </c>
      <c r="C109" s="5" t="s">
        <v>77</v>
      </c>
      <c r="D109" s="3">
        <v>9780203804148</v>
      </c>
      <c r="E109" s="3">
        <v>9780415616706</v>
      </c>
      <c r="F109" s="9" t="s">
        <v>319</v>
      </c>
      <c r="G109" s="1">
        <v>1</v>
      </c>
      <c r="H109" s="1">
        <v>1</v>
      </c>
      <c r="I109" s="5" t="s">
        <v>320</v>
      </c>
      <c r="J109" s="5" t="s">
        <v>16</v>
      </c>
      <c r="K109" s="2">
        <v>2012</v>
      </c>
      <c r="L109" s="12" t="str">
        <f>HYPERLINK("http://www.tandfebooks.com/isbn/9780203804148")</f>
        <v>http://www.tandfebooks.com/isbn/9780203804148</v>
      </c>
    </row>
    <row r="110" spans="1:12" ht="27.6">
      <c r="A110" s="1">
        <v>400</v>
      </c>
      <c r="B110" s="5" t="s">
        <v>12</v>
      </c>
      <c r="C110" s="5" t="s">
        <v>290</v>
      </c>
      <c r="D110" s="3">
        <v>9780203805312</v>
      </c>
      <c r="E110" s="3">
        <v>9781848729636</v>
      </c>
      <c r="F110" s="9" t="s">
        <v>321</v>
      </c>
      <c r="G110" s="1">
        <v>1</v>
      </c>
      <c r="H110" s="1">
        <v>1</v>
      </c>
      <c r="I110" s="5" t="s">
        <v>322</v>
      </c>
      <c r="J110" s="5" t="s">
        <v>207</v>
      </c>
      <c r="K110" s="2">
        <v>2012</v>
      </c>
      <c r="L110" s="12" t="str">
        <f>HYPERLINK("http://www.tandfebooks.com/isbn/9780203805312")</f>
        <v>http://www.tandfebooks.com/isbn/9780203805312</v>
      </c>
    </row>
    <row r="111" spans="1:12" ht="27.6">
      <c r="A111" s="1">
        <v>401</v>
      </c>
      <c r="B111" s="5" t="s">
        <v>12</v>
      </c>
      <c r="C111" s="5" t="s">
        <v>323</v>
      </c>
      <c r="D111" s="3">
        <v>9780240818993</v>
      </c>
      <c r="E111" s="3">
        <v>9780240818788</v>
      </c>
      <c r="F111" s="9" t="s">
        <v>324</v>
      </c>
      <c r="G111" s="1">
        <v>1</v>
      </c>
      <c r="H111" s="1">
        <v>2</v>
      </c>
      <c r="I111" s="5" t="s">
        <v>325</v>
      </c>
      <c r="J111" s="5" t="s">
        <v>243</v>
      </c>
      <c r="K111" s="2">
        <v>2013</v>
      </c>
      <c r="L111" s="12" t="str">
        <f>HYPERLINK("http://www.tandfebooks.com/isbn/9780240818993")</f>
        <v>http://www.tandfebooks.com/isbn/9780240818993</v>
      </c>
    </row>
    <row r="112" spans="1:12" ht="27.6">
      <c r="A112" s="1">
        <v>402</v>
      </c>
      <c r="B112" s="5" t="s">
        <v>12</v>
      </c>
      <c r="C112" s="5" t="s">
        <v>326</v>
      </c>
      <c r="D112" s="3">
        <v>9780203101711</v>
      </c>
      <c r="E112" s="3">
        <v>9780415534062</v>
      </c>
      <c r="F112" s="9" t="s">
        <v>327</v>
      </c>
      <c r="G112" s="1">
        <v>1</v>
      </c>
      <c r="H112" s="1">
        <v>1</v>
      </c>
      <c r="I112" s="5" t="s">
        <v>328</v>
      </c>
      <c r="J112" s="5" t="s">
        <v>16</v>
      </c>
      <c r="K112" s="2">
        <v>2012</v>
      </c>
      <c r="L112" s="12" t="str">
        <f>HYPERLINK("http://www.tandfebooks.com/isbn/9780203101711")</f>
        <v>http://www.tandfebooks.com/isbn/9780203101711</v>
      </c>
    </row>
    <row r="113" spans="1:12" ht="15.75">
      <c r="A113" s="1">
        <v>403</v>
      </c>
      <c r="B113" s="5" t="s">
        <v>12</v>
      </c>
      <c r="C113" s="5" t="s">
        <v>208</v>
      </c>
      <c r="D113" s="3">
        <v>9780203881651</v>
      </c>
      <c r="E113" s="3">
        <v>9780415998628</v>
      </c>
      <c r="F113" s="9" t="s">
        <v>329</v>
      </c>
      <c r="G113" s="1">
        <v>1</v>
      </c>
      <c r="H113" s="1">
        <v>1</v>
      </c>
      <c r="I113" s="5" t="s">
        <v>330</v>
      </c>
      <c r="J113" s="5" t="s">
        <v>16</v>
      </c>
      <c r="K113" s="2">
        <v>2011</v>
      </c>
      <c r="L113" s="12" t="str">
        <f>HYPERLINK("http://www.tandfebooks.com/isbn/9780203881651")</f>
        <v>http://www.tandfebooks.com/isbn/9780203881651</v>
      </c>
    </row>
    <row r="114" spans="1:12" ht="15.75">
      <c r="A114" s="1">
        <v>404</v>
      </c>
      <c r="B114" s="5" t="s">
        <v>12</v>
      </c>
      <c r="C114" s="5" t="s">
        <v>331</v>
      </c>
      <c r="D114" s="3">
        <v>9780203937693</v>
      </c>
      <c r="E114" s="3">
        <v>9780419207900</v>
      </c>
      <c r="F114" s="9" t="s">
        <v>332</v>
      </c>
      <c r="G114" s="1">
        <v>1</v>
      </c>
      <c r="H114" s="1">
        <v>1</v>
      </c>
      <c r="I114" s="5" t="s">
        <v>333</v>
      </c>
      <c r="J114" s="5" t="s">
        <v>16</v>
      </c>
      <c r="K114" s="2">
        <v>2011</v>
      </c>
      <c r="L114" s="12" t="str">
        <f>HYPERLINK("http://www.tandfebooks.com/isbn/9780203937693")</f>
        <v>http://www.tandfebooks.com/isbn/9780203937693</v>
      </c>
    </row>
    <row r="115" spans="1:12" ht="15.75">
      <c r="A115" s="1">
        <v>405</v>
      </c>
      <c r="B115" s="5" t="s">
        <v>12</v>
      </c>
      <c r="C115" s="5" t="s">
        <v>334</v>
      </c>
      <c r="D115" s="3">
        <v>9780203858462</v>
      </c>
      <c r="E115" s="3">
        <v>9781841697123</v>
      </c>
      <c r="F115" s="9" t="s">
        <v>335</v>
      </c>
      <c r="G115" s="1">
        <v>1</v>
      </c>
      <c r="H115" s="1">
        <v>1</v>
      </c>
      <c r="I115" s="5" t="s">
        <v>336</v>
      </c>
      <c r="J115" s="5" t="s">
        <v>207</v>
      </c>
      <c r="K115" s="2">
        <v>2010</v>
      </c>
      <c r="L115" s="12" t="str">
        <f>HYPERLINK("http://www.tandfebooks.com/isbn/9780203858462")</f>
        <v>http://www.tandfebooks.com/isbn/9780203858462</v>
      </c>
    </row>
    <row r="116" spans="1:12" ht="27.6">
      <c r="A116" s="1">
        <v>406</v>
      </c>
      <c r="B116" s="5" t="s">
        <v>12</v>
      </c>
      <c r="C116" s="5" t="s">
        <v>337</v>
      </c>
      <c r="D116" s="3">
        <v>9780203095249</v>
      </c>
      <c r="E116" s="3">
        <v>9780415879323</v>
      </c>
      <c r="F116" s="9" t="s">
        <v>338</v>
      </c>
      <c r="G116" s="1">
        <v>1</v>
      </c>
      <c r="H116" s="1">
        <v>1</v>
      </c>
      <c r="I116" s="5" t="s">
        <v>339</v>
      </c>
      <c r="J116" s="5" t="s">
        <v>16</v>
      </c>
      <c r="K116" s="2">
        <v>2013</v>
      </c>
      <c r="L116" s="12" t="str">
        <f>HYPERLINK("http://www.tandfebooks.com/isbn/9780203095249")</f>
        <v>http://www.tandfebooks.com/isbn/9780203095249</v>
      </c>
    </row>
    <row r="117" spans="1:12" ht="27.6">
      <c r="A117" s="1">
        <v>407</v>
      </c>
      <c r="B117" s="5" t="s">
        <v>12</v>
      </c>
      <c r="C117" s="5" t="s">
        <v>340</v>
      </c>
      <c r="D117" s="3">
        <v>9780203100721</v>
      </c>
      <c r="E117" s="3">
        <v>9780415508506</v>
      </c>
      <c r="F117" s="9" t="s">
        <v>341</v>
      </c>
      <c r="G117" s="1">
        <v>1</v>
      </c>
      <c r="H117" s="1">
        <v>1</v>
      </c>
      <c r="I117" s="5" t="s">
        <v>342</v>
      </c>
      <c r="J117" s="5" t="s">
        <v>16</v>
      </c>
      <c r="K117" s="2">
        <v>2013</v>
      </c>
      <c r="L117" s="12" t="str">
        <f>HYPERLINK("http://www.tandfebooks.com/isbn/9780203100721")</f>
        <v>http://www.tandfebooks.com/isbn/9780203100721</v>
      </c>
    </row>
    <row r="118" spans="1:12" ht="27.6">
      <c r="A118" s="1">
        <v>408</v>
      </c>
      <c r="B118" s="5" t="s">
        <v>12</v>
      </c>
      <c r="C118" s="5" t="s">
        <v>343</v>
      </c>
      <c r="D118" s="3">
        <v>9780203133293</v>
      </c>
      <c r="E118" s="3">
        <v>9780415879699</v>
      </c>
      <c r="F118" s="9" t="s">
        <v>344</v>
      </c>
      <c r="G118" s="1">
        <v>1</v>
      </c>
      <c r="H118" s="1">
        <v>1</v>
      </c>
      <c r="I118" s="5" t="s">
        <v>345</v>
      </c>
      <c r="J118" s="5" t="s">
        <v>16</v>
      </c>
      <c r="K118" s="2">
        <v>2012</v>
      </c>
      <c r="L118" s="12" t="str">
        <f>HYPERLINK("http://www.tandfebooks.com/isbn/9780203133293")</f>
        <v>http://www.tandfebooks.com/isbn/9780203133293</v>
      </c>
    </row>
    <row r="119" spans="1:12" ht="15.75">
      <c r="A119" s="1">
        <v>409</v>
      </c>
      <c r="B119" s="5" t="s">
        <v>12</v>
      </c>
      <c r="C119" s="5" t="s">
        <v>346</v>
      </c>
      <c r="D119" s="3">
        <v>9780203148259</v>
      </c>
      <c r="E119" s="3">
        <v>9780415460255</v>
      </c>
      <c r="F119" s="9" t="s">
        <v>347</v>
      </c>
      <c r="G119" s="1">
        <v>1</v>
      </c>
      <c r="H119" s="1">
        <v>2</v>
      </c>
      <c r="I119" s="5" t="s">
        <v>348</v>
      </c>
      <c r="J119" s="5" t="s">
        <v>16</v>
      </c>
      <c r="K119" s="2">
        <v>2012</v>
      </c>
      <c r="L119" s="12" t="str">
        <f>HYPERLINK("http://www.tandfebooks.com/isbn/9780203148259")</f>
        <v>http://www.tandfebooks.com/isbn/9780203148259</v>
      </c>
    </row>
    <row r="120" spans="1:12" ht="27.6">
      <c r="A120" s="1">
        <v>410</v>
      </c>
      <c r="B120" s="5" t="s">
        <v>12</v>
      </c>
      <c r="C120" s="5" t="s">
        <v>349</v>
      </c>
      <c r="D120" s="3">
        <v>9780203848203</v>
      </c>
      <c r="E120" s="3">
        <v>9780415881470</v>
      </c>
      <c r="F120" s="9" t="s">
        <v>350</v>
      </c>
      <c r="G120" s="1">
        <v>1</v>
      </c>
      <c r="H120" s="1">
        <v>2</v>
      </c>
      <c r="I120" s="5" t="s">
        <v>351</v>
      </c>
      <c r="J120" s="5" t="s">
        <v>16</v>
      </c>
      <c r="K120" s="2">
        <v>2012</v>
      </c>
      <c r="L120" s="12" t="str">
        <f>HYPERLINK("http://www.tandfebooks.com/isbn/9780203848203")</f>
        <v>http://www.tandfebooks.com/isbn/9780203848203</v>
      </c>
    </row>
    <row r="121" spans="1:12" ht="15.75">
      <c r="A121" s="1">
        <v>411</v>
      </c>
      <c r="B121" s="5" t="s">
        <v>12</v>
      </c>
      <c r="C121" s="5" t="s">
        <v>23</v>
      </c>
      <c r="D121" s="3">
        <v>9780203136751</v>
      </c>
      <c r="E121" s="3">
        <v>9780415698788</v>
      </c>
      <c r="F121" s="9" t="s">
        <v>352</v>
      </c>
      <c r="G121" s="1">
        <v>1</v>
      </c>
      <c r="H121" s="1">
        <v>1</v>
      </c>
      <c r="I121" s="5" t="s">
        <v>353</v>
      </c>
      <c r="J121" s="5" t="s">
        <v>16</v>
      </c>
      <c r="K121" s="2">
        <v>2012</v>
      </c>
      <c r="L121" s="12" t="str">
        <f>HYPERLINK("http://www.tandfebooks.com/isbn/9780203136751")</f>
        <v>http://www.tandfebooks.com/isbn/9780203136751</v>
      </c>
    </row>
    <row r="122" spans="1:12" ht="15.75">
      <c r="A122" s="1">
        <v>412</v>
      </c>
      <c r="B122" s="5" t="s">
        <v>12</v>
      </c>
      <c r="C122" s="5" t="s">
        <v>354</v>
      </c>
      <c r="D122" s="3">
        <v>9780203850329</v>
      </c>
      <c r="E122" s="3">
        <v>9780415571227</v>
      </c>
      <c r="F122" s="9" t="s">
        <v>355</v>
      </c>
      <c r="G122" s="1">
        <v>1</v>
      </c>
      <c r="H122" s="1">
        <v>1</v>
      </c>
      <c r="I122" s="5" t="s">
        <v>356</v>
      </c>
      <c r="J122" s="5" t="s">
        <v>16</v>
      </c>
      <c r="K122" s="2">
        <v>2010</v>
      </c>
      <c r="L122" s="12" t="str">
        <f>HYPERLINK("http://www.tandfebooks.com/isbn/9780203850329")</f>
        <v>http://www.tandfebooks.com/isbn/9780203850329</v>
      </c>
    </row>
    <row r="123" spans="1:12" ht="15.75">
      <c r="A123" s="1">
        <v>413</v>
      </c>
      <c r="B123" s="5" t="s">
        <v>12</v>
      </c>
      <c r="C123" s="5" t="s">
        <v>20</v>
      </c>
      <c r="D123" s="3">
        <v>9780203849736</v>
      </c>
      <c r="E123" s="3">
        <v>9780415551090</v>
      </c>
      <c r="F123" s="9" t="s">
        <v>357</v>
      </c>
      <c r="G123" s="1">
        <v>1</v>
      </c>
      <c r="H123" s="1">
        <v>1</v>
      </c>
      <c r="I123" s="5" t="s">
        <v>358</v>
      </c>
      <c r="J123" s="5" t="s">
        <v>16</v>
      </c>
      <c r="K123" s="2">
        <v>2010</v>
      </c>
      <c r="L123" s="12" t="str">
        <f>HYPERLINK("http://www.tandfebooks.com/isbn/9780203849736")</f>
        <v>http://www.tandfebooks.com/isbn/9780203849736</v>
      </c>
    </row>
    <row r="124" spans="1:12" ht="27.6">
      <c r="A124" s="1">
        <v>414</v>
      </c>
      <c r="B124" s="5" t="s">
        <v>12</v>
      </c>
      <c r="C124" s="5" t="s">
        <v>359</v>
      </c>
      <c r="D124" s="3">
        <v>9780203893876</v>
      </c>
      <c r="E124" s="3">
        <v>9780415957243</v>
      </c>
      <c r="F124" s="9" t="s">
        <v>360</v>
      </c>
      <c r="G124" s="1">
        <v>1</v>
      </c>
      <c r="H124" s="1">
        <v>2</v>
      </c>
      <c r="I124" s="5" t="s">
        <v>361</v>
      </c>
      <c r="J124" s="5" t="s">
        <v>16</v>
      </c>
      <c r="K124" s="2">
        <v>2012</v>
      </c>
      <c r="L124" s="12" t="str">
        <f>HYPERLINK("http://www.tandfebooks.com/isbn/9780203893876")</f>
        <v>http://www.tandfebooks.com/isbn/9780203893876</v>
      </c>
    </row>
    <row r="125" spans="1:12" ht="15.75">
      <c r="A125" s="1">
        <v>415</v>
      </c>
      <c r="B125" s="5" t="s">
        <v>12</v>
      </c>
      <c r="C125" s="5" t="s">
        <v>362</v>
      </c>
      <c r="D125" s="3">
        <v>9780203074626</v>
      </c>
      <c r="E125" s="3">
        <v>9780415884389</v>
      </c>
      <c r="F125" s="9" t="s">
        <v>363</v>
      </c>
      <c r="G125" s="1">
        <v>1</v>
      </c>
      <c r="H125" s="1">
        <v>1</v>
      </c>
      <c r="I125" s="5" t="s">
        <v>364</v>
      </c>
      <c r="J125" s="5" t="s">
        <v>16</v>
      </c>
      <c r="K125" s="2">
        <v>2013</v>
      </c>
      <c r="L125" s="12" t="str">
        <f>HYPERLINK("http://www.tandfebooks.com/isbn/9780203074626")</f>
        <v>http://www.tandfebooks.com/isbn/9780203074626</v>
      </c>
    </row>
    <row r="126" spans="1:12" ht="27.6">
      <c r="A126" s="1">
        <v>416</v>
      </c>
      <c r="B126" s="5" t="s">
        <v>12</v>
      </c>
      <c r="C126" s="5" t="s">
        <v>365</v>
      </c>
      <c r="D126" s="3">
        <v>9780203127711</v>
      </c>
      <c r="E126" s="3">
        <v>9780415895347</v>
      </c>
      <c r="F126" s="9" t="s">
        <v>366</v>
      </c>
      <c r="G126" s="1">
        <v>1</v>
      </c>
      <c r="H126" s="1">
        <v>1</v>
      </c>
      <c r="I126" s="5" t="s">
        <v>318</v>
      </c>
      <c r="J126" s="5" t="s">
        <v>16</v>
      </c>
      <c r="K126" s="2">
        <v>2012</v>
      </c>
      <c r="L126" s="12" t="str">
        <f>HYPERLINK("http://www.tandfebooks.com/isbn/9780203127711")</f>
        <v>http://www.tandfebooks.com/isbn/9780203127711</v>
      </c>
    </row>
    <row r="127" spans="1:12" ht="27.6">
      <c r="A127" s="1">
        <v>417</v>
      </c>
      <c r="B127" s="5" t="s">
        <v>12</v>
      </c>
      <c r="C127" s="5" t="s">
        <v>50</v>
      </c>
      <c r="D127" s="3">
        <v>9780203098646</v>
      </c>
      <c r="E127" s="3">
        <v>9780415806886</v>
      </c>
      <c r="F127" s="9" t="s">
        <v>367</v>
      </c>
      <c r="G127" s="1">
        <v>1</v>
      </c>
      <c r="H127" s="1">
        <v>1</v>
      </c>
      <c r="I127" s="5" t="s">
        <v>368</v>
      </c>
      <c r="J127" s="5" t="s">
        <v>16</v>
      </c>
      <c r="K127" s="2">
        <v>2013</v>
      </c>
      <c r="L127" s="12" t="str">
        <f>HYPERLINK("http://www.tandfebooks.com/isbn/9780203098646")</f>
        <v>http://www.tandfebooks.com/isbn/9780203098646</v>
      </c>
    </row>
    <row r="128" spans="1:12" ht="27.6">
      <c r="A128" s="1">
        <v>418</v>
      </c>
      <c r="B128" s="5" t="s">
        <v>12</v>
      </c>
      <c r="C128" s="5" t="s">
        <v>369</v>
      </c>
      <c r="D128" s="3">
        <v>9780203114070</v>
      </c>
      <c r="E128" s="3">
        <v>9780415533706</v>
      </c>
      <c r="F128" s="9" t="s">
        <v>370</v>
      </c>
      <c r="G128" s="1">
        <v>1</v>
      </c>
      <c r="H128" s="1">
        <v>1</v>
      </c>
      <c r="I128" s="5" t="s">
        <v>371</v>
      </c>
      <c r="J128" s="5" t="s">
        <v>16</v>
      </c>
      <c r="K128" s="2">
        <v>2013</v>
      </c>
      <c r="L128" s="12" t="str">
        <f>HYPERLINK("http://www.tandfebooks.com/isbn/9780203114070")</f>
        <v>http://www.tandfebooks.com/isbn/9780203114070</v>
      </c>
    </row>
    <row r="129" spans="1:12" ht="41.4">
      <c r="A129" s="1">
        <v>419</v>
      </c>
      <c r="B129" s="5" t="s">
        <v>12</v>
      </c>
      <c r="C129" s="5" t="s">
        <v>372</v>
      </c>
      <c r="D129" s="3">
        <v>9780123851970</v>
      </c>
      <c r="E129" s="3">
        <v>9780123851963</v>
      </c>
      <c r="F129" s="9" t="s">
        <v>373</v>
      </c>
      <c r="G129" s="1">
        <v>1</v>
      </c>
      <c r="H129" s="1">
        <v>1</v>
      </c>
      <c r="I129" s="5" t="s">
        <v>374</v>
      </c>
      <c r="J129" s="5" t="s">
        <v>16</v>
      </c>
      <c r="K129" s="2">
        <v>2012</v>
      </c>
      <c r="L129" s="12" t="str">
        <f>HYPERLINK("http://www.tandfebooks.com/isbn/9780123851970")</f>
        <v>http://www.tandfebooks.com/isbn/9780123851970</v>
      </c>
    </row>
    <row r="130" spans="1:12" ht="15.75">
      <c r="A130" s="1">
        <v>420</v>
      </c>
      <c r="B130" s="5" t="s">
        <v>12</v>
      </c>
      <c r="C130" s="5" t="s">
        <v>369</v>
      </c>
      <c r="D130" s="3">
        <v>9780203855416</v>
      </c>
      <c r="E130" s="3">
        <v>9780415777049</v>
      </c>
      <c r="F130" s="9" t="s">
        <v>375</v>
      </c>
      <c r="G130" s="1">
        <v>1</v>
      </c>
      <c r="H130" s="1">
        <v>1</v>
      </c>
      <c r="I130" s="5" t="s">
        <v>376</v>
      </c>
      <c r="J130" s="5" t="s">
        <v>16</v>
      </c>
      <c r="K130" s="2">
        <v>2010</v>
      </c>
      <c r="L130" s="12" t="str">
        <f>HYPERLINK("http://www.tandfebooks.com/isbn/9780203855416")</f>
        <v>http://www.tandfebooks.com/isbn/9780203855416</v>
      </c>
    </row>
    <row r="131" spans="1:12" ht="27.6">
      <c r="A131" s="1">
        <v>421</v>
      </c>
      <c r="B131" s="5" t="s">
        <v>12</v>
      </c>
      <c r="C131" s="5" t="s">
        <v>377</v>
      </c>
      <c r="D131" s="3">
        <v>9780203012246</v>
      </c>
      <c r="E131" s="3">
        <v>9780415361934</v>
      </c>
      <c r="F131" s="9" t="s">
        <v>378</v>
      </c>
      <c r="G131" s="1">
        <v>1</v>
      </c>
      <c r="H131" s="1">
        <v>1</v>
      </c>
      <c r="I131" s="5" t="s">
        <v>379</v>
      </c>
      <c r="J131" s="5" t="s">
        <v>16</v>
      </c>
      <c r="K131" s="2">
        <v>2011</v>
      </c>
      <c r="L131" s="12" t="str">
        <f>HYPERLINK("http://www.tandfebooks.com/isbn/9780203012246")</f>
        <v>http://www.tandfebooks.com/isbn/9780203012246</v>
      </c>
    </row>
    <row r="132" spans="1:12" ht="27.6">
      <c r="A132" s="1">
        <v>422</v>
      </c>
      <c r="B132" s="5" t="s">
        <v>12</v>
      </c>
      <c r="C132" s="5" t="s">
        <v>380</v>
      </c>
      <c r="D132" s="3">
        <v>9780203096826</v>
      </c>
      <c r="E132" s="3">
        <v>9780415502665</v>
      </c>
      <c r="F132" s="9" t="s">
        <v>381</v>
      </c>
      <c r="G132" s="1">
        <v>1</v>
      </c>
      <c r="H132" s="1">
        <v>1</v>
      </c>
      <c r="I132" s="5" t="s">
        <v>382</v>
      </c>
      <c r="J132" s="5" t="s">
        <v>16</v>
      </c>
      <c r="K132" s="2">
        <v>2013</v>
      </c>
      <c r="L132" s="12" t="str">
        <f>HYPERLINK("http://www.tandfebooks.com/isbn/9780203096826")</f>
        <v>http://www.tandfebooks.com/isbn/9780203096826</v>
      </c>
    </row>
    <row r="133" spans="1:12" ht="27.6">
      <c r="A133" s="1">
        <v>423</v>
      </c>
      <c r="B133" s="5" t="s">
        <v>12</v>
      </c>
      <c r="C133" s="5" t="s">
        <v>380</v>
      </c>
      <c r="D133" s="3">
        <v>9780203094259</v>
      </c>
      <c r="E133" s="3">
        <v>9780415600712</v>
      </c>
      <c r="F133" s="9" t="s">
        <v>383</v>
      </c>
      <c r="G133" s="1">
        <v>1</v>
      </c>
      <c r="H133" s="1">
        <v>1</v>
      </c>
      <c r="I133" s="5" t="s">
        <v>384</v>
      </c>
      <c r="J133" s="5" t="s">
        <v>16</v>
      </c>
      <c r="K133" s="2">
        <v>2013</v>
      </c>
      <c r="L133" s="12" t="str">
        <f>HYPERLINK("http://www.tandfebooks.com/isbn/9780203094259")</f>
        <v>http://www.tandfebooks.com/isbn/9780203094259</v>
      </c>
    </row>
    <row r="134" spans="1:12" ht="15.75">
      <c r="A134" s="1">
        <v>424</v>
      </c>
      <c r="B134" s="5" t="s">
        <v>12</v>
      </c>
      <c r="C134" s="5" t="s">
        <v>68</v>
      </c>
      <c r="D134" s="3">
        <v>9780203073520</v>
      </c>
      <c r="E134" s="3">
        <v>9780415669979</v>
      </c>
      <c r="F134" s="9" t="s">
        <v>385</v>
      </c>
      <c r="G134" s="1">
        <v>1</v>
      </c>
      <c r="H134" s="1">
        <v>3</v>
      </c>
      <c r="I134" s="5" t="s">
        <v>386</v>
      </c>
      <c r="J134" s="5" t="s">
        <v>16</v>
      </c>
      <c r="K134" s="2">
        <v>2013</v>
      </c>
      <c r="L134" s="12" t="str">
        <f>HYPERLINK("http://www.tandfebooks.com/isbn/9780203073520")</f>
        <v>http://www.tandfebooks.com/isbn/9780203073520</v>
      </c>
    </row>
    <row r="135" spans="1:12" ht="15.75">
      <c r="A135" s="1">
        <v>425</v>
      </c>
      <c r="B135" s="5" t="s">
        <v>12</v>
      </c>
      <c r="C135" s="5" t="s">
        <v>23</v>
      </c>
      <c r="D135" s="3">
        <v>9780203831755</v>
      </c>
      <c r="E135" s="3">
        <v>9780415611152</v>
      </c>
      <c r="F135" s="9" t="s">
        <v>387</v>
      </c>
      <c r="G135" s="1">
        <v>1</v>
      </c>
      <c r="H135" s="1">
        <v>1</v>
      </c>
      <c r="I135" s="5" t="s">
        <v>388</v>
      </c>
      <c r="J135" s="5" t="s">
        <v>16</v>
      </c>
      <c r="K135" s="2">
        <v>2012</v>
      </c>
      <c r="L135" s="12" t="str">
        <f>HYPERLINK("http://www.tandfebooks.com/isbn/9780203831755")</f>
        <v>http://www.tandfebooks.com/isbn/9780203831755</v>
      </c>
    </row>
    <row r="136" spans="1:12" ht="27.6">
      <c r="A136" s="1">
        <v>426</v>
      </c>
      <c r="B136" s="5" t="s">
        <v>12</v>
      </c>
      <c r="C136" s="5" t="s">
        <v>389</v>
      </c>
      <c r="D136" s="3">
        <v>9780203081082</v>
      </c>
      <c r="E136" s="3">
        <v>9780415521499</v>
      </c>
      <c r="F136" s="9" t="s">
        <v>390</v>
      </c>
      <c r="G136" s="1">
        <v>1</v>
      </c>
      <c r="H136" s="1">
        <v>1</v>
      </c>
      <c r="I136" s="5" t="s">
        <v>391</v>
      </c>
      <c r="J136" s="5" t="s">
        <v>16</v>
      </c>
      <c r="K136" s="2">
        <v>2013</v>
      </c>
      <c r="L136" s="12" t="str">
        <f>HYPERLINK("http://www.tandfebooks.com/isbn/9780203081082")</f>
        <v>http://www.tandfebooks.com/isbn/9780203081082</v>
      </c>
    </row>
    <row r="137" spans="1:12" ht="15.75">
      <c r="A137" s="1">
        <v>427</v>
      </c>
      <c r="B137" s="5" t="s">
        <v>12</v>
      </c>
      <c r="C137" s="5" t="s">
        <v>392</v>
      </c>
      <c r="D137" s="3">
        <v>9780203076958</v>
      </c>
      <c r="E137" s="3">
        <v>9780415657433</v>
      </c>
      <c r="F137" s="9" t="s">
        <v>393</v>
      </c>
      <c r="G137" s="1">
        <v>1</v>
      </c>
      <c r="H137" s="1">
        <v>1</v>
      </c>
      <c r="I137" s="5" t="s">
        <v>394</v>
      </c>
      <c r="J137" s="5" t="s">
        <v>16</v>
      </c>
      <c r="K137" s="2">
        <v>2013</v>
      </c>
      <c r="L137" s="12" t="str">
        <f>HYPERLINK("http://www.tandfebooks.com/isbn/9780203076958")</f>
        <v>http://www.tandfebooks.com/isbn/9780203076958</v>
      </c>
    </row>
    <row r="138" spans="1:12" ht="27.6">
      <c r="A138" s="1">
        <v>428</v>
      </c>
      <c r="B138" s="5" t="s">
        <v>12</v>
      </c>
      <c r="C138" s="5" t="s">
        <v>136</v>
      </c>
      <c r="D138" s="3">
        <v>9780203857359</v>
      </c>
      <c r="E138" s="3">
        <v>9780415778053</v>
      </c>
      <c r="F138" s="9" t="s">
        <v>395</v>
      </c>
      <c r="G138" s="1">
        <v>1</v>
      </c>
      <c r="H138" s="1">
        <v>1</v>
      </c>
      <c r="I138" s="5" t="s">
        <v>396</v>
      </c>
      <c r="J138" s="5" t="s">
        <v>16</v>
      </c>
      <c r="K138" s="2">
        <v>2010</v>
      </c>
      <c r="L138" s="12" t="str">
        <f>HYPERLINK("http://www.tandfebooks.com/isbn/9780203857359")</f>
        <v>http://www.tandfebooks.com/isbn/9780203857359</v>
      </c>
    </row>
    <row r="139" spans="1:12" ht="15.75">
      <c r="A139" s="1">
        <v>429</v>
      </c>
      <c r="B139" s="5" t="s">
        <v>12</v>
      </c>
      <c r="C139" s="5" t="s">
        <v>397</v>
      </c>
      <c r="D139" s="3">
        <v>9781849776554</v>
      </c>
      <c r="E139" s="3">
        <v>9781844078127</v>
      </c>
      <c r="F139" s="9" t="s">
        <v>398</v>
      </c>
      <c r="G139" s="1">
        <v>1</v>
      </c>
      <c r="H139" s="1">
        <v>1</v>
      </c>
      <c r="I139" s="5" t="s">
        <v>399</v>
      </c>
      <c r="J139" s="5" t="s">
        <v>16</v>
      </c>
      <c r="K139" s="2">
        <v>2010</v>
      </c>
      <c r="L139" s="12" t="str">
        <f>HYPERLINK("http://www.tandfebooks.com/isbn/9781849776554")</f>
        <v>http://www.tandfebooks.com/isbn/9781849776554</v>
      </c>
    </row>
    <row r="140" spans="1:12" ht="27.6">
      <c r="A140" s="1">
        <v>430</v>
      </c>
      <c r="B140" s="5" t="s">
        <v>12</v>
      </c>
      <c r="C140" s="5" t="s">
        <v>400</v>
      </c>
      <c r="D140" s="3">
        <v>9780203103616</v>
      </c>
      <c r="E140" s="3">
        <v>9780415995412</v>
      </c>
      <c r="F140" s="9" t="s">
        <v>401</v>
      </c>
      <c r="G140" s="1">
        <v>1</v>
      </c>
      <c r="H140" s="1">
        <v>1</v>
      </c>
      <c r="I140" s="5" t="s">
        <v>402</v>
      </c>
      <c r="J140" s="5" t="s">
        <v>16</v>
      </c>
      <c r="K140" s="2">
        <v>2013</v>
      </c>
      <c r="L140" s="12" t="str">
        <f>HYPERLINK("http://www.tandfebooks.com/isbn/9780203103616")</f>
        <v>http://www.tandfebooks.com/isbn/9780203103616</v>
      </c>
    </row>
    <row r="141" spans="1:12" ht="15.75">
      <c r="A141" s="1">
        <v>431</v>
      </c>
      <c r="B141" s="5" t="s">
        <v>12</v>
      </c>
      <c r="C141" s="5" t="s">
        <v>403</v>
      </c>
      <c r="D141" s="3">
        <v>9780203122693</v>
      </c>
      <c r="E141" s="3">
        <v>9780415518284</v>
      </c>
      <c r="F141" s="9" t="s">
        <v>404</v>
      </c>
      <c r="G141" s="1">
        <v>1</v>
      </c>
      <c r="H141" s="1">
        <v>1</v>
      </c>
      <c r="I141" s="5" t="s">
        <v>405</v>
      </c>
      <c r="J141" s="5" t="s">
        <v>406</v>
      </c>
      <c r="K141" s="2">
        <v>2012</v>
      </c>
      <c r="L141" s="12" t="str">
        <f>HYPERLINK("http://www.tandfebooks.com/isbn/9780203122693")</f>
        <v>http://www.tandfebooks.com/isbn/9780203122693</v>
      </c>
    </row>
    <row r="142" spans="1:12" ht="41.4">
      <c r="A142" s="1">
        <v>432</v>
      </c>
      <c r="B142" s="5" t="s">
        <v>12</v>
      </c>
      <c r="C142" s="5" t="s">
        <v>407</v>
      </c>
      <c r="D142" s="3">
        <v>9780203114940</v>
      </c>
      <c r="E142" s="3">
        <v>9780415454902</v>
      </c>
      <c r="F142" s="9" t="s">
        <v>408</v>
      </c>
      <c r="G142" s="1">
        <v>1</v>
      </c>
      <c r="H142" s="1">
        <v>1</v>
      </c>
      <c r="I142" s="5" t="s">
        <v>409</v>
      </c>
      <c r="J142" s="5" t="s">
        <v>16</v>
      </c>
      <c r="K142" s="2">
        <v>2012</v>
      </c>
      <c r="L142" s="12" t="str">
        <f>HYPERLINK("http://www.tandfebooks.com/isbn/9780203114940")</f>
        <v>http://www.tandfebooks.com/isbn/9780203114940</v>
      </c>
    </row>
    <row r="143" spans="1:12" ht="27.6">
      <c r="A143" s="1">
        <v>433</v>
      </c>
      <c r="B143" s="5" t="s">
        <v>12</v>
      </c>
      <c r="C143" s="5" t="s">
        <v>410</v>
      </c>
      <c r="D143" s="3">
        <v>9780203836019</v>
      </c>
      <c r="E143" s="3">
        <v>9780415601672</v>
      </c>
      <c r="F143" s="9" t="s">
        <v>411</v>
      </c>
      <c r="G143" s="1">
        <v>1</v>
      </c>
      <c r="H143" s="1">
        <v>1</v>
      </c>
      <c r="I143" s="5" t="s">
        <v>412</v>
      </c>
      <c r="J143" s="5" t="s">
        <v>16</v>
      </c>
      <c r="K143" s="2">
        <v>2012</v>
      </c>
      <c r="L143" s="12" t="str">
        <f>HYPERLINK("http://www.tandfebooks.com/isbn/9780203836019")</f>
        <v>http://www.tandfebooks.com/isbn/9780203836019</v>
      </c>
    </row>
    <row r="144" spans="1:12" ht="27.6">
      <c r="A144" s="1">
        <v>434</v>
      </c>
      <c r="B144" s="5" t="s">
        <v>12</v>
      </c>
      <c r="C144" s="5" t="s">
        <v>413</v>
      </c>
      <c r="D144" s="3">
        <v>9780203080474</v>
      </c>
      <c r="E144" s="3">
        <v>9780415488341</v>
      </c>
      <c r="F144" s="9" t="s">
        <v>414</v>
      </c>
      <c r="G144" s="1">
        <v>1</v>
      </c>
      <c r="H144" s="1">
        <v>1</v>
      </c>
      <c r="I144" s="5" t="s">
        <v>415</v>
      </c>
      <c r="J144" s="5" t="s">
        <v>16</v>
      </c>
      <c r="K144" s="2">
        <v>2013</v>
      </c>
      <c r="L144" s="12" t="str">
        <f>HYPERLINK("http://www.tandfebooks.com/isbn/9780203080474")</f>
        <v>http://www.tandfebooks.com/isbn/9780203080474</v>
      </c>
    </row>
    <row r="145" spans="1:12" ht="15.75">
      <c r="A145" s="1">
        <v>435</v>
      </c>
      <c r="B145" s="5" t="s">
        <v>12</v>
      </c>
      <c r="C145" s="5" t="s">
        <v>416</v>
      </c>
      <c r="D145" s="3">
        <v>9780203720196</v>
      </c>
      <c r="E145" s="3">
        <v>9780415523073</v>
      </c>
      <c r="F145" s="9" t="s">
        <v>417</v>
      </c>
      <c r="G145" s="1">
        <v>1</v>
      </c>
      <c r="H145" s="1">
        <v>1</v>
      </c>
      <c r="I145" s="5" t="s">
        <v>418</v>
      </c>
      <c r="J145" s="5" t="s">
        <v>16</v>
      </c>
      <c r="K145" s="2">
        <v>2012</v>
      </c>
      <c r="L145" s="12" t="str">
        <f>HYPERLINK("http://www.tandfebooks.com/isbn/9780203720196")</f>
        <v>http://www.tandfebooks.com/isbn/9780203720196</v>
      </c>
    </row>
    <row r="146" spans="1:12" ht="27.6">
      <c r="A146" s="1">
        <v>436</v>
      </c>
      <c r="B146" s="5" t="s">
        <v>12</v>
      </c>
      <c r="C146" s="5" t="s">
        <v>419</v>
      </c>
      <c r="D146" s="3">
        <v>9780203072035</v>
      </c>
      <c r="E146" s="3">
        <v>9780415885928</v>
      </c>
      <c r="F146" s="9" t="s">
        <v>420</v>
      </c>
      <c r="G146" s="1">
        <v>1</v>
      </c>
      <c r="H146" s="1">
        <v>1</v>
      </c>
      <c r="I146" s="5" t="s">
        <v>421</v>
      </c>
      <c r="J146" s="5" t="s">
        <v>16</v>
      </c>
      <c r="K146" s="2">
        <v>2013</v>
      </c>
      <c r="L146" s="12" t="str">
        <f>HYPERLINK("http://www.tandfebooks.com/isbn/9780203072035")</f>
        <v>http://www.tandfebooks.com/isbn/9780203072035</v>
      </c>
    </row>
    <row r="147" spans="1:12" ht="27.6">
      <c r="A147" s="1">
        <v>437</v>
      </c>
      <c r="B147" s="5" t="s">
        <v>12</v>
      </c>
      <c r="C147" s="5" t="s">
        <v>422</v>
      </c>
      <c r="D147" s="3">
        <v>9780203841303</v>
      </c>
      <c r="E147" s="3">
        <v>9781848729087</v>
      </c>
      <c r="F147" s="9" t="s">
        <v>423</v>
      </c>
      <c r="G147" s="1">
        <v>1</v>
      </c>
      <c r="H147" s="1">
        <v>1</v>
      </c>
      <c r="I147" s="5" t="s">
        <v>424</v>
      </c>
      <c r="J147" s="5" t="s">
        <v>207</v>
      </c>
      <c r="K147" s="2">
        <v>2010</v>
      </c>
      <c r="L147" s="12" t="str">
        <f>HYPERLINK("http://www.tandfebooks.com/isbn/9780203841303")</f>
        <v>http://www.tandfebooks.com/isbn/9780203841303</v>
      </c>
    </row>
    <row r="148" spans="1:12" ht="27.6">
      <c r="A148" s="1">
        <v>438</v>
      </c>
      <c r="B148" s="5" t="s">
        <v>12</v>
      </c>
      <c r="C148" s="5" t="s">
        <v>425</v>
      </c>
      <c r="D148" s="3">
        <v>9780203334126</v>
      </c>
      <c r="E148" s="3">
        <v>9780415897921</v>
      </c>
      <c r="F148" s="9" t="s">
        <v>426</v>
      </c>
      <c r="G148" s="1">
        <v>1</v>
      </c>
      <c r="H148" s="1">
        <v>1</v>
      </c>
      <c r="I148" s="5" t="s">
        <v>427</v>
      </c>
      <c r="J148" s="5" t="s">
        <v>16</v>
      </c>
      <c r="K148" s="2">
        <v>2012</v>
      </c>
      <c r="L148" s="12" t="str">
        <f>HYPERLINK("http://www.tandfebooks.com/isbn/9780203334126")</f>
        <v>http://www.tandfebooks.com/isbn/9780203334126</v>
      </c>
    </row>
    <row r="149" spans="1:12" ht="15.75">
      <c r="A149" s="1">
        <v>439</v>
      </c>
      <c r="B149" s="5" t="s">
        <v>12</v>
      </c>
      <c r="C149" s="5" t="s">
        <v>257</v>
      </c>
      <c r="D149" s="3">
        <v>9780203114049</v>
      </c>
      <c r="E149" s="3">
        <v>9780415533768</v>
      </c>
      <c r="F149" s="9" t="s">
        <v>428</v>
      </c>
      <c r="G149" s="1">
        <v>1</v>
      </c>
      <c r="H149" s="1">
        <v>1</v>
      </c>
      <c r="I149" s="5" t="s">
        <v>429</v>
      </c>
      <c r="J149" s="5" t="s">
        <v>16</v>
      </c>
      <c r="K149" s="2">
        <v>2013</v>
      </c>
      <c r="L149" s="12" t="str">
        <f>HYPERLINK("http://www.tandfebooks.com/isbn/9780203114049")</f>
        <v>http://www.tandfebooks.com/isbn/9780203114049</v>
      </c>
    </row>
    <row r="150" spans="1:12" ht="27.6">
      <c r="A150" s="1">
        <v>440</v>
      </c>
      <c r="B150" s="5" t="s">
        <v>12</v>
      </c>
      <c r="C150" s="5" t="s">
        <v>23</v>
      </c>
      <c r="D150" s="3">
        <v>9780203855966</v>
      </c>
      <c r="E150" s="3">
        <v>9780415572774</v>
      </c>
      <c r="F150" s="9" t="s">
        <v>430</v>
      </c>
      <c r="G150" s="1">
        <v>1</v>
      </c>
      <c r="H150" s="1">
        <v>1</v>
      </c>
      <c r="I150" s="5" t="s">
        <v>431</v>
      </c>
      <c r="J150" s="5" t="s">
        <v>16</v>
      </c>
      <c r="K150" s="2">
        <v>2011</v>
      </c>
      <c r="L150" s="12" t="str">
        <f>HYPERLINK("http://www.tandfebooks.com/isbn/9780203855966")</f>
        <v>http://www.tandfebooks.com/isbn/9780203855966</v>
      </c>
    </row>
    <row r="151" spans="1:12" ht="27.6">
      <c r="A151" s="1">
        <v>441</v>
      </c>
      <c r="B151" s="5" t="s">
        <v>12</v>
      </c>
      <c r="C151" s="5" t="s">
        <v>432</v>
      </c>
      <c r="D151" s="3">
        <v>9780203133859</v>
      </c>
      <c r="E151" s="3">
        <v>9780415693585</v>
      </c>
      <c r="F151" s="9" t="s">
        <v>433</v>
      </c>
      <c r="G151" s="1">
        <v>1</v>
      </c>
      <c r="H151" s="1">
        <v>1</v>
      </c>
      <c r="I151" s="5" t="s">
        <v>434</v>
      </c>
      <c r="J151" s="5" t="s">
        <v>16</v>
      </c>
      <c r="K151" s="2">
        <v>2012</v>
      </c>
      <c r="L151" s="12" t="str">
        <f>HYPERLINK("http://www.tandfebooks.com/isbn/9780203133859")</f>
        <v>http://www.tandfebooks.com/isbn/9780203133859</v>
      </c>
    </row>
    <row r="152" spans="1:12" ht="15.75">
      <c r="A152" s="1">
        <v>442</v>
      </c>
      <c r="B152" s="5" t="s">
        <v>12</v>
      </c>
      <c r="C152" s="5" t="s">
        <v>257</v>
      </c>
      <c r="D152" s="3">
        <v>9780203128954</v>
      </c>
      <c r="E152" s="3">
        <v>9781849714228</v>
      </c>
      <c r="F152" s="9" t="s">
        <v>435</v>
      </c>
      <c r="G152" s="1">
        <v>1</v>
      </c>
      <c r="H152" s="1">
        <v>1</v>
      </c>
      <c r="I152" s="5" t="s">
        <v>436</v>
      </c>
      <c r="J152" s="5" t="s">
        <v>16</v>
      </c>
      <c r="K152" s="2">
        <v>2013</v>
      </c>
      <c r="L152" s="12" t="str">
        <f>HYPERLINK("http://www.tandfebooks.com/isbn/9780203128954")</f>
        <v>http://www.tandfebooks.com/isbn/9780203128954</v>
      </c>
    </row>
    <row r="153" spans="1:12" ht="15.75">
      <c r="A153" s="1">
        <v>443</v>
      </c>
      <c r="B153" s="5" t="s">
        <v>12</v>
      </c>
      <c r="C153" s="5" t="s">
        <v>437</v>
      </c>
      <c r="D153" s="3">
        <v>9780203855942</v>
      </c>
      <c r="E153" s="3">
        <v>9780415572781</v>
      </c>
      <c r="F153" s="9" t="s">
        <v>438</v>
      </c>
      <c r="G153" s="1">
        <v>1</v>
      </c>
      <c r="H153" s="1">
        <v>1</v>
      </c>
      <c r="I153" s="5" t="s">
        <v>439</v>
      </c>
      <c r="J153" s="5" t="s">
        <v>16</v>
      </c>
      <c r="K153" s="2">
        <v>2011</v>
      </c>
      <c r="L153" s="12" t="str">
        <f>HYPERLINK("http://www.tandfebooks.com/isbn/9780203855942")</f>
        <v>http://www.tandfebooks.com/isbn/9780203855942</v>
      </c>
    </row>
    <row r="154" spans="1:12" ht="15.75">
      <c r="A154" s="1">
        <v>444</v>
      </c>
      <c r="B154" s="5" t="s">
        <v>12</v>
      </c>
      <c r="C154" s="5" t="s">
        <v>227</v>
      </c>
      <c r="D154" s="3">
        <v>9780203834824</v>
      </c>
      <c r="E154" s="3">
        <v>9780415965279</v>
      </c>
      <c r="F154" s="9" t="s">
        <v>440</v>
      </c>
      <c r="G154" s="1">
        <v>1</v>
      </c>
      <c r="H154" s="1">
        <v>1</v>
      </c>
      <c r="I154" s="5" t="s">
        <v>441</v>
      </c>
      <c r="J154" s="5" t="s">
        <v>16</v>
      </c>
      <c r="K154" s="2">
        <v>2011</v>
      </c>
      <c r="L154" s="12" t="str">
        <f>HYPERLINK("http://www.tandfebooks.com/isbn/9780203834824")</f>
        <v>http://www.tandfebooks.com/isbn/9780203834824</v>
      </c>
    </row>
    <row r="155" spans="1:12" ht="15.75">
      <c r="A155" s="1">
        <v>445</v>
      </c>
      <c r="B155" s="5" t="s">
        <v>12</v>
      </c>
      <c r="C155" s="5" t="s">
        <v>437</v>
      </c>
      <c r="D155" s="3">
        <v>9780203845868</v>
      </c>
      <c r="E155" s="3">
        <v>9780415993296</v>
      </c>
      <c r="F155" s="9" t="s">
        <v>442</v>
      </c>
      <c r="G155" s="1">
        <v>1</v>
      </c>
      <c r="H155" s="1">
        <v>1</v>
      </c>
      <c r="I155" s="5" t="s">
        <v>443</v>
      </c>
      <c r="J155" s="5" t="s">
        <v>16</v>
      </c>
      <c r="K155" s="2">
        <v>2010</v>
      </c>
      <c r="L155" s="12" t="str">
        <f>HYPERLINK("http://www.tandfebooks.com/isbn/9780203845868")</f>
        <v>http://www.tandfebooks.com/isbn/9780203845868</v>
      </c>
    </row>
    <row r="156" spans="1:12" ht="27.6">
      <c r="A156" s="1">
        <v>446</v>
      </c>
      <c r="B156" s="5" t="s">
        <v>12</v>
      </c>
      <c r="C156" s="5" t="s">
        <v>444</v>
      </c>
      <c r="D156" s="3">
        <v>9780203101537</v>
      </c>
      <c r="E156" s="3">
        <v>9780415689304</v>
      </c>
      <c r="F156" s="9" t="s">
        <v>445</v>
      </c>
      <c r="G156" s="1">
        <v>1</v>
      </c>
      <c r="H156" s="1">
        <v>1</v>
      </c>
      <c r="I156" s="5" t="s">
        <v>446</v>
      </c>
      <c r="J156" s="5" t="s">
        <v>16</v>
      </c>
      <c r="K156" s="2">
        <v>2013</v>
      </c>
      <c r="L156" s="12" t="str">
        <f>HYPERLINK("http://www.tandfebooks.com/isbn/9780203101537")</f>
        <v>http://www.tandfebooks.com/isbn/9780203101537</v>
      </c>
    </row>
    <row r="157" spans="1:12" ht="15.75">
      <c r="A157" s="1">
        <v>447</v>
      </c>
      <c r="B157" s="5" t="s">
        <v>12</v>
      </c>
      <c r="C157" s="5" t="s">
        <v>447</v>
      </c>
      <c r="D157" s="3">
        <v>9780203139417</v>
      </c>
      <c r="E157" s="3">
        <v>9780415888769</v>
      </c>
      <c r="F157" s="9" t="s">
        <v>448</v>
      </c>
      <c r="G157" s="1">
        <v>1</v>
      </c>
      <c r="H157" s="1">
        <v>1</v>
      </c>
      <c r="I157" s="5" t="s">
        <v>449</v>
      </c>
      <c r="J157" s="5" t="s">
        <v>16</v>
      </c>
      <c r="K157" s="2">
        <v>2012</v>
      </c>
      <c r="L157" s="12" t="str">
        <f>HYPERLINK("http://www.tandfebooks.com/isbn/9780203139417")</f>
        <v>http://www.tandfebooks.com/isbn/9780203139417</v>
      </c>
    </row>
    <row r="158" spans="1:12" ht="27.6">
      <c r="A158" s="1">
        <v>448</v>
      </c>
      <c r="B158" s="5" t="s">
        <v>12</v>
      </c>
      <c r="C158" s="5" t="s">
        <v>450</v>
      </c>
      <c r="D158" s="3">
        <v>9780203107928</v>
      </c>
      <c r="E158" s="3">
        <v>9780415693691</v>
      </c>
      <c r="F158" s="9" t="s">
        <v>451</v>
      </c>
      <c r="G158" s="1">
        <v>1</v>
      </c>
      <c r="H158" s="1">
        <v>1</v>
      </c>
      <c r="I158" s="5" t="s">
        <v>452</v>
      </c>
      <c r="J158" s="5" t="s">
        <v>16</v>
      </c>
      <c r="K158" s="2">
        <v>2013</v>
      </c>
      <c r="L158" s="12" t="str">
        <f>HYPERLINK("http://www.tandfebooks.com/isbn/9780203107928")</f>
        <v>http://www.tandfebooks.com/isbn/9780203107928</v>
      </c>
    </row>
    <row r="159" spans="1:12" ht="15.75">
      <c r="A159" s="1">
        <v>449</v>
      </c>
      <c r="B159" s="5" t="s">
        <v>12</v>
      </c>
      <c r="C159" s="5" t="s">
        <v>283</v>
      </c>
      <c r="D159" s="3">
        <v>9780203848685</v>
      </c>
      <c r="E159" s="3">
        <v>9780415871907</v>
      </c>
      <c r="F159" s="9" t="s">
        <v>453</v>
      </c>
      <c r="G159" s="1">
        <v>1</v>
      </c>
      <c r="H159" s="1">
        <v>1</v>
      </c>
      <c r="I159" s="5" t="s">
        <v>454</v>
      </c>
      <c r="J159" s="5" t="s">
        <v>16</v>
      </c>
      <c r="K159" s="2">
        <v>2010</v>
      </c>
      <c r="L159" s="12" t="str">
        <f>HYPERLINK("http://www.tandfebooks.com/isbn/9780203848685")</f>
        <v>http://www.tandfebooks.com/isbn/9780203848685</v>
      </c>
    </row>
    <row r="160" spans="1:12" ht="27.6">
      <c r="A160" s="1">
        <v>450</v>
      </c>
      <c r="B160" s="5" t="s">
        <v>12</v>
      </c>
      <c r="C160" s="5" t="s">
        <v>227</v>
      </c>
      <c r="D160" s="3">
        <v>9780203854266</v>
      </c>
      <c r="E160" s="3">
        <v>9780415576642</v>
      </c>
      <c r="F160" s="9" t="s">
        <v>455</v>
      </c>
      <c r="G160" s="1">
        <v>1</v>
      </c>
      <c r="H160" s="1">
        <v>1</v>
      </c>
      <c r="I160" s="5" t="s">
        <v>456</v>
      </c>
      <c r="J160" s="5" t="s">
        <v>16</v>
      </c>
      <c r="K160" s="2">
        <v>2011</v>
      </c>
      <c r="L160" s="12" t="str">
        <f>HYPERLINK("http://www.tandfebooks.com/isbn/9780203854266")</f>
        <v>http://www.tandfebooks.com/isbn/9780203854266</v>
      </c>
    </row>
    <row r="161" spans="1:12" ht="27.6">
      <c r="A161" s="1">
        <v>451</v>
      </c>
      <c r="B161" s="5" t="s">
        <v>12</v>
      </c>
      <c r="C161" s="5" t="s">
        <v>457</v>
      </c>
      <c r="D161" s="3">
        <v>9780203104873</v>
      </c>
      <c r="E161" s="3">
        <v>9780415624077</v>
      </c>
      <c r="F161" s="9" t="s">
        <v>458</v>
      </c>
      <c r="G161" s="1">
        <v>1</v>
      </c>
      <c r="H161" s="1">
        <v>1</v>
      </c>
      <c r="I161" s="5" t="s">
        <v>459</v>
      </c>
      <c r="J161" s="5" t="s">
        <v>16</v>
      </c>
      <c r="K161" s="2">
        <v>2013</v>
      </c>
      <c r="L161" s="12" t="str">
        <f>HYPERLINK("http://www.tandfebooks.com/isbn/9780203104873")</f>
        <v>http://www.tandfebooks.com/isbn/9780203104873</v>
      </c>
    </row>
    <row r="162" spans="1:12" ht="15.75">
      <c r="A162" s="1">
        <v>452</v>
      </c>
      <c r="B162" s="5" t="s">
        <v>12</v>
      </c>
      <c r="C162" s="5" t="s">
        <v>62</v>
      </c>
      <c r="D162" s="3">
        <v>9780203112342</v>
      </c>
      <c r="E162" s="3">
        <v>9780415875592</v>
      </c>
      <c r="F162" s="9" t="s">
        <v>460</v>
      </c>
      <c r="G162" s="1">
        <v>1</v>
      </c>
      <c r="H162" s="1">
        <v>3</v>
      </c>
      <c r="I162" s="5" t="s">
        <v>461</v>
      </c>
      <c r="J162" s="5" t="s">
        <v>16</v>
      </c>
      <c r="K162" s="2">
        <v>2012</v>
      </c>
      <c r="L162" s="12" t="str">
        <f>HYPERLINK("http://www.tandfebooks.com/isbn/9780203112342")</f>
        <v>http://www.tandfebooks.com/isbn/9780203112342</v>
      </c>
    </row>
    <row r="163" spans="1:12" ht="27.6">
      <c r="A163" s="1">
        <v>453</v>
      </c>
      <c r="B163" s="5" t="s">
        <v>12</v>
      </c>
      <c r="C163" s="5" t="s">
        <v>462</v>
      </c>
      <c r="D163" s="3">
        <v>9780203077627</v>
      </c>
      <c r="E163" s="3">
        <v>9780415699112</v>
      </c>
      <c r="F163" s="9" t="s">
        <v>463</v>
      </c>
      <c r="G163" s="1">
        <v>1</v>
      </c>
      <c r="H163" s="1">
        <v>1</v>
      </c>
      <c r="I163" s="5" t="s">
        <v>464</v>
      </c>
      <c r="J163" s="5" t="s">
        <v>16</v>
      </c>
      <c r="K163" s="2">
        <v>2013</v>
      </c>
      <c r="L163" s="12" t="str">
        <f>HYPERLINK("http://www.tandfebooks.com/isbn/9780203077627")</f>
        <v>http://www.tandfebooks.com/isbn/9780203077627</v>
      </c>
    </row>
    <row r="164" spans="1:12" ht="27.6">
      <c r="A164" s="21">
        <v>464</v>
      </c>
      <c r="B164" s="18" t="s">
        <v>12</v>
      </c>
      <c r="C164" s="18" t="s">
        <v>466</v>
      </c>
      <c r="D164" s="20">
        <v>9780203071700</v>
      </c>
      <c r="E164" s="20">
        <v>9780415536370</v>
      </c>
      <c r="F164" s="16" t="s">
        <v>467</v>
      </c>
      <c r="G164" s="17">
        <v>1</v>
      </c>
      <c r="H164" s="17">
        <v>1</v>
      </c>
      <c r="I164" s="18" t="s">
        <v>468</v>
      </c>
      <c r="J164" s="18" t="s">
        <v>16</v>
      </c>
      <c r="K164" s="19">
        <v>2013</v>
      </c>
      <c r="L164" s="12" t="str">
        <f>HYPERLINK("http://www.tandfebooks.com/isbn/9780203071700")</f>
        <v>http://www.tandfebooks.com/isbn/9780203071700</v>
      </c>
    </row>
    <row r="165" spans="6:7" ht="15.75">
      <c r="F165" s="10" t="s">
        <v>465</v>
      </c>
      <c r="G165" s="4">
        <f>SUM(G2:G164)</f>
        <v>163</v>
      </c>
    </row>
  </sheetData>
  <conditionalFormatting sqref="F2:F163">
    <cfRule type="duplicateValues" priority="5" dxfId="0">
      <formula>AND(COUNTIF($F$2:$F$163,F2)&gt;1,NOT(ISBLANK(F2)))</formula>
    </cfRule>
  </conditionalFormatting>
  <conditionalFormatting sqref="F164">
    <cfRule type="duplicateValues" priority="1" dxfId="0">
      <formula>AND(COUNTIF($F$164:$F$164,F164)&gt;1,NOT(ISBLANK(F164)))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 topLeftCell="A1">
      <selection activeCell="D15" sqref="D15"/>
    </sheetView>
  </sheetViews>
  <sheetFormatPr defaultColWidth="9.00390625" defaultRowHeight="15.75"/>
  <cols>
    <col min="1" max="1" width="5.75390625" style="43" customWidth="1"/>
    <col min="2" max="2" width="9.875" style="0" customWidth="1"/>
    <col min="3" max="3" width="14.625" style="0" customWidth="1"/>
    <col min="4" max="4" width="8.875" style="44" customWidth="1"/>
    <col min="5" max="5" width="9.25390625" style="44" customWidth="1"/>
    <col min="6" max="6" width="15.75390625" style="45" customWidth="1"/>
    <col min="7" max="7" width="15.625" style="45" customWidth="1"/>
    <col min="8" max="8" width="43.75390625" style="50" customWidth="1"/>
    <col min="9" max="10" width="5.50390625" style="47" customWidth="1"/>
    <col min="13" max="13" width="7.75390625" style="48" customWidth="1"/>
    <col min="14" max="14" width="25.25390625" style="49" customWidth="1"/>
    <col min="257" max="257" width="5.75390625" style="0" customWidth="1"/>
    <col min="258" max="258" width="9.875" style="0" customWidth="1"/>
    <col min="259" max="259" width="14.625" style="0" customWidth="1"/>
    <col min="260" max="260" width="8.875" style="0" customWidth="1"/>
    <col min="261" max="261" width="9.25390625" style="0" customWidth="1"/>
    <col min="262" max="262" width="15.75390625" style="0" customWidth="1"/>
    <col min="263" max="263" width="15.625" style="0" customWidth="1"/>
    <col min="264" max="264" width="43.75390625" style="0" customWidth="1"/>
    <col min="265" max="266" width="5.50390625" style="0" customWidth="1"/>
    <col min="269" max="269" width="7.75390625" style="0" customWidth="1"/>
    <col min="270" max="270" width="25.25390625" style="0" customWidth="1"/>
    <col min="513" max="513" width="5.75390625" style="0" customWidth="1"/>
    <col min="514" max="514" width="9.875" style="0" customWidth="1"/>
    <col min="515" max="515" width="14.625" style="0" customWidth="1"/>
    <col min="516" max="516" width="8.875" style="0" customWidth="1"/>
    <col min="517" max="517" width="9.25390625" style="0" customWidth="1"/>
    <col min="518" max="518" width="15.75390625" style="0" customWidth="1"/>
    <col min="519" max="519" width="15.625" style="0" customWidth="1"/>
    <col min="520" max="520" width="43.75390625" style="0" customWidth="1"/>
    <col min="521" max="522" width="5.50390625" style="0" customWidth="1"/>
    <col min="525" max="525" width="7.75390625" style="0" customWidth="1"/>
    <col min="526" max="526" width="25.25390625" style="0" customWidth="1"/>
    <col min="769" max="769" width="5.75390625" style="0" customWidth="1"/>
    <col min="770" max="770" width="9.875" style="0" customWidth="1"/>
    <col min="771" max="771" width="14.625" style="0" customWidth="1"/>
    <col min="772" max="772" width="8.875" style="0" customWidth="1"/>
    <col min="773" max="773" width="9.25390625" style="0" customWidth="1"/>
    <col min="774" max="774" width="15.75390625" style="0" customWidth="1"/>
    <col min="775" max="775" width="15.625" style="0" customWidth="1"/>
    <col min="776" max="776" width="43.75390625" style="0" customWidth="1"/>
    <col min="777" max="778" width="5.50390625" style="0" customWidth="1"/>
    <col min="781" max="781" width="7.75390625" style="0" customWidth="1"/>
    <col min="782" max="782" width="25.25390625" style="0" customWidth="1"/>
    <col min="1025" max="1025" width="5.75390625" style="0" customWidth="1"/>
    <col min="1026" max="1026" width="9.875" style="0" customWidth="1"/>
    <col min="1027" max="1027" width="14.625" style="0" customWidth="1"/>
    <col min="1028" max="1028" width="8.875" style="0" customWidth="1"/>
    <col min="1029" max="1029" width="9.25390625" style="0" customWidth="1"/>
    <col min="1030" max="1030" width="15.75390625" style="0" customWidth="1"/>
    <col min="1031" max="1031" width="15.625" style="0" customWidth="1"/>
    <col min="1032" max="1032" width="43.75390625" style="0" customWidth="1"/>
    <col min="1033" max="1034" width="5.50390625" style="0" customWidth="1"/>
    <col min="1037" max="1037" width="7.75390625" style="0" customWidth="1"/>
    <col min="1038" max="1038" width="25.25390625" style="0" customWidth="1"/>
    <col min="1281" max="1281" width="5.75390625" style="0" customWidth="1"/>
    <col min="1282" max="1282" width="9.875" style="0" customWidth="1"/>
    <col min="1283" max="1283" width="14.625" style="0" customWidth="1"/>
    <col min="1284" max="1284" width="8.875" style="0" customWidth="1"/>
    <col min="1285" max="1285" width="9.25390625" style="0" customWidth="1"/>
    <col min="1286" max="1286" width="15.75390625" style="0" customWidth="1"/>
    <col min="1287" max="1287" width="15.625" style="0" customWidth="1"/>
    <col min="1288" max="1288" width="43.75390625" style="0" customWidth="1"/>
    <col min="1289" max="1290" width="5.50390625" style="0" customWidth="1"/>
    <col min="1293" max="1293" width="7.75390625" style="0" customWidth="1"/>
    <col min="1294" max="1294" width="25.25390625" style="0" customWidth="1"/>
    <col min="1537" max="1537" width="5.75390625" style="0" customWidth="1"/>
    <col min="1538" max="1538" width="9.875" style="0" customWidth="1"/>
    <col min="1539" max="1539" width="14.625" style="0" customWidth="1"/>
    <col min="1540" max="1540" width="8.875" style="0" customWidth="1"/>
    <col min="1541" max="1541" width="9.25390625" style="0" customWidth="1"/>
    <col min="1542" max="1542" width="15.75390625" style="0" customWidth="1"/>
    <col min="1543" max="1543" width="15.625" style="0" customWidth="1"/>
    <col min="1544" max="1544" width="43.75390625" style="0" customWidth="1"/>
    <col min="1545" max="1546" width="5.50390625" style="0" customWidth="1"/>
    <col min="1549" max="1549" width="7.75390625" style="0" customWidth="1"/>
    <col min="1550" max="1550" width="25.25390625" style="0" customWidth="1"/>
    <col min="1793" max="1793" width="5.75390625" style="0" customWidth="1"/>
    <col min="1794" max="1794" width="9.875" style="0" customWidth="1"/>
    <col min="1795" max="1795" width="14.625" style="0" customWidth="1"/>
    <col min="1796" max="1796" width="8.875" style="0" customWidth="1"/>
    <col min="1797" max="1797" width="9.25390625" style="0" customWidth="1"/>
    <col min="1798" max="1798" width="15.75390625" style="0" customWidth="1"/>
    <col min="1799" max="1799" width="15.625" style="0" customWidth="1"/>
    <col min="1800" max="1800" width="43.75390625" style="0" customWidth="1"/>
    <col min="1801" max="1802" width="5.50390625" style="0" customWidth="1"/>
    <col min="1805" max="1805" width="7.75390625" style="0" customWidth="1"/>
    <col min="1806" max="1806" width="25.25390625" style="0" customWidth="1"/>
    <col min="2049" max="2049" width="5.75390625" style="0" customWidth="1"/>
    <col min="2050" max="2050" width="9.875" style="0" customWidth="1"/>
    <col min="2051" max="2051" width="14.625" style="0" customWidth="1"/>
    <col min="2052" max="2052" width="8.875" style="0" customWidth="1"/>
    <col min="2053" max="2053" width="9.25390625" style="0" customWidth="1"/>
    <col min="2054" max="2054" width="15.75390625" style="0" customWidth="1"/>
    <col min="2055" max="2055" width="15.625" style="0" customWidth="1"/>
    <col min="2056" max="2056" width="43.75390625" style="0" customWidth="1"/>
    <col min="2057" max="2058" width="5.50390625" style="0" customWidth="1"/>
    <col min="2061" max="2061" width="7.75390625" style="0" customWidth="1"/>
    <col min="2062" max="2062" width="25.25390625" style="0" customWidth="1"/>
    <col min="2305" max="2305" width="5.75390625" style="0" customWidth="1"/>
    <col min="2306" max="2306" width="9.875" style="0" customWidth="1"/>
    <col min="2307" max="2307" width="14.625" style="0" customWidth="1"/>
    <col min="2308" max="2308" width="8.875" style="0" customWidth="1"/>
    <col min="2309" max="2309" width="9.25390625" style="0" customWidth="1"/>
    <col min="2310" max="2310" width="15.75390625" style="0" customWidth="1"/>
    <col min="2311" max="2311" width="15.625" style="0" customWidth="1"/>
    <col min="2312" max="2312" width="43.75390625" style="0" customWidth="1"/>
    <col min="2313" max="2314" width="5.50390625" style="0" customWidth="1"/>
    <col min="2317" max="2317" width="7.75390625" style="0" customWidth="1"/>
    <col min="2318" max="2318" width="25.25390625" style="0" customWidth="1"/>
    <col min="2561" max="2561" width="5.75390625" style="0" customWidth="1"/>
    <col min="2562" max="2562" width="9.875" style="0" customWidth="1"/>
    <col min="2563" max="2563" width="14.625" style="0" customWidth="1"/>
    <col min="2564" max="2564" width="8.875" style="0" customWidth="1"/>
    <col min="2565" max="2565" width="9.25390625" style="0" customWidth="1"/>
    <col min="2566" max="2566" width="15.75390625" style="0" customWidth="1"/>
    <col min="2567" max="2567" width="15.625" style="0" customWidth="1"/>
    <col min="2568" max="2568" width="43.75390625" style="0" customWidth="1"/>
    <col min="2569" max="2570" width="5.50390625" style="0" customWidth="1"/>
    <col min="2573" max="2573" width="7.75390625" style="0" customWidth="1"/>
    <col min="2574" max="2574" width="25.25390625" style="0" customWidth="1"/>
    <col min="2817" max="2817" width="5.75390625" style="0" customWidth="1"/>
    <col min="2818" max="2818" width="9.875" style="0" customWidth="1"/>
    <col min="2819" max="2819" width="14.625" style="0" customWidth="1"/>
    <col min="2820" max="2820" width="8.875" style="0" customWidth="1"/>
    <col min="2821" max="2821" width="9.25390625" style="0" customWidth="1"/>
    <col min="2822" max="2822" width="15.75390625" style="0" customWidth="1"/>
    <col min="2823" max="2823" width="15.625" style="0" customWidth="1"/>
    <col min="2824" max="2824" width="43.75390625" style="0" customWidth="1"/>
    <col min="2825" max="2826" width="5.50390625" style="0" customWidth="1"/>
    <col min="2829" max="2829" width="7.75390625" style="0" customWidth="1"/>
    <col min="2830" max="2830" width="25.25390625" style="0" customWidth="1"/>
    <col min="3073" max="3073" width="5.75390625" style="0" customWidth="1"/>
    <col min="3074" max="3074" width="9.875" style="0" customWidth="1"/>
    <col min="3075" max="3075" width="14.625" style="0" customWidth="1"/>
    <col min="3076" max="3076" width="8.875" style="0" customWidth="1"/>
    <col min="3077" max="3077" width="9.25390625" style="0" customWidth="1"/>
    <col min="3078" max="3078" width="15.75390625" style="0" customWidth="1"/>
    <col min="3079" max="3079" width="15.625" style="0" customWidth="1"/>
    <col min="3080" max="3080" width="43.75390625" style="0" customWidth="1"/>
    <col min="3081" max="3082" width="5.50390625" style="0" customWidth="1"/>
    <col min="3085" max="3085" width="7.75390625" style="0" customWidth="1"/>
    <col min="3086" max="3086" width="25.25390625" style="0" customWidth="1"/>
    <col min="3329" max="3329" width="5.75390625" style="0" customWidth="1"/>
    <col min="3330" max="3330" width="9.875" style="0" customWidth="1"/>
    <col min="3331" max="3331" width="14.625" style="0" customWidth="1"/>
    <col min="3332" max="3332" width="8.875" style="0" customWidth="1"/>
    <col min="3333" max="3333" width="9.25390625" style="0" customWidth="1"/>
    <col min="3334" max="3334" width="15.75390625" style="0" customWidth="1"/>
    <col min="3335" max="3335" width="15.625" style="0" customWidth="1"/>
    <col min="3336" max="3336" width="43.75390625" style="0" customWidth="1"/>
    <col min="3337" max="3338" width="5.50390625" style="0" customWidth="1"/>
    <col min="3341" max="3341" width="7.75390625" style="0" customWidth="1"/>
    <col min="3342" max="3342" width="25.25390625" style="0" customWidth="1"/>
    <col min="3585" max="3585" width="5.75390625" style="0" customWidth="1"/>
    <col min="3586" max="3586" width="9.875" style="0" customWidth="1"/>
    <col min="3587" max="3587" width="14.625" style="0" customWidth="1"/>
    <col min="3588" max="3588" width="8.875" style="0" customWidth="1"/>
    <col min="3589" max="3589" width="9.25390625" style="0" customWidth="1"/>
    <col min="3590" max="3590" width="15.75390625" style="0" customWidth="1"/>
    <col min="3591" max="3591" width="15.625" style="0" customWidth="1"/>
    <col min="3592" max="3592" width="43.75390625" style="0" customWidth="1"/>
    <col min="3593" max="3594" width="5.50390625" style="0" customWidth="1"/>
    <col min="3597" max="3597" width="7.75390625" style="0" customWidth="1"/>
    <col min="3598" max="3598" width="25.25390625" style="0" customWidth="1"/>
    <col min="3841" max="3841" width="5.75390625" style="0" customWidth="1"/>
    <col min="3842" max="3842" width="9.875" style="0" customWidth="1"/>
    <col min="3843" max="3843" width="14.625" style="0" customWidth="1"/>
    <col min="3844" max="3844" width="8.875" style="0" customWidth="1"/>
    <col min="3845" max="3845" width="9.25390625" style="0" customWidth="1"/>
    <col min="3846" max="3846" width="15.75390625" style="0" customWidth="1"/>
    <col min="3847" max="3847" width="15.625" style="0" customWidth="1"/>
    <col min="3848" max="3848" width="43.75390625" style="0" customWidth="1"/>
    <col min="3849" max="3850" width="5.50390625" style="0" customWidth="1"/>
    <col min="3853" max="3853" width="7.75390625" style="0" customWidth="1"/>
    <col min="3854" max="3854" width="25.25390625" style="0" customWidth="1"/>
    <col min="4097" max="4097" width="5.75390625" style="0" customWidth="1"/>
    <col min="4098" max="4098" width="9.875" style="0" customWidth="1"/>
    <col min="4099" max="4099" width="14.625" style="0" customWidth="1"/>
    <col min="4100" max="4100" width="8.875" style="0" customWidth="1"/>
    <col min="4101" max="4101" width="9.25390625" style="0" customWidth="1"/>
    <col min="4102" max="4102" width="15.75390625" style="0" customWidth="1"/>
    <col min="4103" max="4103" width="15.625" style="0" customWidth="1"/>
    <col min="4104" max="4104" width="43.75390625" style="0" customWidth="1"/>
    <col min="4105" max="4106" width="5.50390625" style="0" customWidth="1"/>
    <col min="4109" max="4109" width="7.75390625" style="0" customWidth="1"/>
    <col min="4110" max="4110" width="25.25390625" style="0" customWidth="1"/>
    <col min="4353" max="4353" width="5.75390625" style="0" customWidth="1"/>
    <col min="4354" max="4354" width="9.875" style="0" customWidth="1"/>
    <col min="4355" max="4355" width="14.625" style="0" customWidth="1"/>
    <col min="4356" max="4356" width="8.875" style="0" customWidth="1"/>
    <col min="4357" max="4357" width="9.25390625" style="0" customWidth="1"/>
    <col min="4358" max="4358" width="15.75390625" style="0" customWidth="1"/>
    <col min="4359" max="4359" width="15.625" style="0" customWidth="1"/>
    <col min="4360" max="4360" width="43.75390625" style="0" customWidth="1"/>
    <col min="4361" max="4362" width="5.50390625" style="0" customWidth="1"/>
    <col min="4365" max="4365" width="7.75390625" style="0" customWidth="1"/>
    <col min="4366" max="4366" width="25.25390625" style="0" customWidth="1"/>
    <col min="4609" max="4609" width="5.75390625" style="0" customWidth="1"/>
    <col min="4610" max="4610" width="9.875" style="0" customWidth="1"/>
    <col min="4611" max="4611" width="14.625" style="0" customWidth="1"/>
    <col min="4612" max="4612" width="8.875" style="0" customWidth="1"/>
    <col min="4613" max="4613" width="9.25390625" style="0" customWidth="1"/>
    <col min="4614" max="4614" width="15.75390625" style="0" customWidth="1"/>
    <col min="4615" max="4615" width="15.625" style="0" customWidth="1"/>
    <col min="4616" max="4616" width="43.75390625" style="0" customWidth="1"/>
    <col min="4617" max="4618" width="5.50390625" style="0" customWidth="1"/>
    <col min="4621" max="4621" width="7.75390625" style="0" customWidth="1"/>
    <col min="4622" max="4622" width="25.25390625" style="0" customWidth="1"/>
    <col min="4865" max="4865" width="5.75390625" style="0" customWidth="1"/>
    <col min="4866" max="4866" width="9.875" style="0" customWidth="1"/>
    <col min="4867" max="4867" width="14.625" style="0" customWidth="1"/>
    <col min="4868" max="4868" width="8.875" style="0" customWidth="1"/>
    <col min="4869" max="4869" width="9.25390625" style="0" customWidth="1"/>
    <col min="4870" max="4870" width="15.75390625" style="0" customWidth="1"/>
    <col min="4871" max="4871" width="15.625" style="0" customWidth="1"/>
    <col min="4872" max="4872" width="43.75390625" style="0" customWidth="1"/>
    <col min="4873" max="4874" width="5.50390625" style="0" customWidth="1"/>
    <col min="4877" max="4877" width="7.75390625" style="0" customWidth="1"/>
    <col min="4878" max="4878" width="25.25390625" style="0" customWidth="1"/>
    <col min="5121" max="5121" width="5.75390625" style="0" customWidth="1"/>
    <col min="5122" max="5122" width="9.875" style="0" customWidth="1"/>
    <col min="5123" max="5123" width="14.625" style="0" customWidth="1"/>
    <col min="5124" max="5124" width="8.875" style="0" customWidth="1"/>
    <col min="5125" max="5125" width="9.25390625" style="0" customWidth="1"/>
    <col min="5126" max="5126" width="15.75390625" style="0" customWidth="1"/>
    <col min="5127" max="5127" width="15.625" style="0" customWidth="1"/>
    <col min="5128" max="5128" width="43.75390625" style="0" customWidth="1"/>
    <col min="5129" max="5130" width="5.50390625" style="0" customWidth="1"/>
    <col min="5133" max="5133" width="7.75390625" style="0" customWidth="1"/>
    <col min="5134" max="5134" width="25.25390625" style="0" customWidth="1"/>
    <col min="5377" max="5377" width="5.75390625" style="0" customWidth="1"/>
    <col min="5378" max="5378" width="9.875" style="0" customWidth="1"/>
    <col min="5379" max="5379" width="14.625" style="0" customWidth="1"/>
    <col min="5380" max="5380" width="8.875" style="0" customWidth="1"/>
    <col min="5381" max="5381" width="9.25390625" style="0" customWidth="1"/>
    <col min="5382" max="5382" width="15.75390625" style="0" customWidth="1"/>
    <col min="5383" max="5383" width="15.625" style="0" customWidth="1"/>
    <col min="5384" max="5384" width="43.75390625" style="0" customWidth="1"/>
    <col min="5385" max="5386" width="5.50390625" style="0" customWidth="1"/>
    <col min="5389" max="5389" width="7.75390625" style="0" customWidth="1"/>
    <col min="5390" max="5390" width="25.25390625" style="0" customWidth="1"/>
    <col min="5633" max="5633" width="5.75390625" style="0" customWidth="1"/>
    <col min="5634" max="5634" width="9.875" style="0" customWidth="1"/>
    <col min="5635" max="5635" width="14.625" style="0" customWidth="1"/>
    <col min="5636" max="5636" width="8.875" style="0" customWidth="1"/>
    <col min="5637" max="5637" width="9.25390625" style="0" customWidth="1"/>
    <col min="5638" max="5638" width="15.75390625" style="0" customWidth="1"/>
    <col min="5639" max="5639" width="15.625" style="0" customWidth="1"/>
    <col min="5640" max="5640" width="43.75390625" style="0" customWidth="1"/>
    <col min="5641" max="5642" width="5.50390625" style="0" customWidth="1"/>
    <col min="5645" max="5645" width="7.75390625" style="0" customWidth="1"/>
    <col min="5646" max="5646" width="25.25390625" style="0" customWidth="1"/>
    <col min="5889" max="5889" width="5.75390625" style="0" customWidth="1"/>
    <col min="5890" max="5890" width="9.875" style="0" customWidth="1"/>
    <col min="5891" max="5891" width="14.625" style="0" customWidth="1"/>
    <col min="5892" max="5892" width="8.875" style="0" customWidth="1"/>
    <col min="5893" max="5893" width="9.25390625" style="0" customWidth="1"/>
    <col min="5894" max="5894" width="15.75390625" style="0" customWidth="1"/>
    <col min="5895" max="5895" width="15.625" style="0" customWidth="1"/>
    <col min="5896" max="5896" width="43.75390625" style="0" customWidth="1"/>
    <col min="5897" max="5898" width="5.50390625" style="0" customWidth="1"/>
    <col min="5901" max="5901" width="7.75390625" style="0" customWidth="1"/>
    <col min="5902" max="5902" width="25.25390625" style="0" customWidth="1"/>
    <col min="6145" max="6145" width="5.75390625" style="0" customWidth="1"/>
    <col min="6146" max="6146" width="9.875" style="0" customWidth="1"/>
    <col min="6147" max="6147" width="14.625" style="0" customWidth="1"/>
    <col min="6148" max="6148" width="8.875" style="0" customWidth="1"/>
    <col min="6149" max="6149" width="9.25390625" style="0" customWidth="1"/>
    <col min="6150" max="6150" width="15.75390625" style="0" customWidth="1"/>
    <col min="6151" max="6151" width="15.625" style="0" customWidth="1"/>
    <col min="6152" max="6152" width="43.75390625" style="0" customWidth="1"/>
    <col min="6153" max="6154" width="5.50390625" style="0" customWidth="1"/>
    <col min="6157" max="6157" width="7.75390625" style="0" customWidth="1"/>
    <col min="6158" max="6158" width="25.25390625" style="0" customWidth="1"/>
    <col min="6401" max="6401" width="5.75390625" style="0" customWidth="1"/>
    <col min="6402" max="6402" width="9.875" style="0" customWidth="1"/>
    <col min="6403" max="6403" width="14.625" style="0" customWidth="1"/>
    <col min="6404" max="6404" width="8.875" style="0" customWidth="1"/>
    <col min="6405" max="6405" width="9.25390625" style="0" customWidth="1"/>
    <col min="6406" max="6406" width="15.75390625" style="0" customWidth="1"/>
    <col min="6407" max="6407" width="15.625" style="0" customWidth="1"/>
    <col min="6408" max="6408" width="43.75390625" style="0" customWidth="1"/>
    <col min="6409" max="6410" width="5.50390625" style="0" customWidth="1"/>
    <col min="6413" max="6413" width="7.75390625" style="0" customWidth="1"/>
    <col min="6414" max="6414" width="25.25390625" style="0" customWidth="1"/>
    <col min="6657" max="6657" width="5.75390625" style="0" customWidth="1"/>
    <col min="6658" max="6658" width="9.875" style="0" customWidth="1"/>
    <col min="6659" max="6659" width="14.625" style="0" customWidth="1"/>
    <col min="6660" max="6660" width="8.875" style="0" customWidth="1"/>
    <col min="6661" max="6661" width="9.25390625" style="0" customWidth="1"/>
    <col min="6662" max="6662" width="15.75390625" style="0" customWidth="1"/>
    <col min="6663" max="6663" width="15.625" style="0" customWidth="1"/>
    <col min="6664" max="6664" width="43.75390625" style="0" customWidth="1"/>
    <col min="6665" max="6666" width="5.50390625" style="0" customWidth="1"/>
    <col min="6669" max="6669" width="7.75390625" style="0" customWidth="1"/>
    <col min="6670" max="6670" width="25.25390625" style="0" customWidth="1"/>
    <col min="6913" max="6913" width="5.75390625" style="0" customWidth="1"/>
    <col min="6914" max="6914" width="9.875" style="0" customWidth="1"/>
    <col min="6915" max="6915" width="14.625" style="0" customWidth="1"/>
    <col min="6916" max="6916" width="8.875" style="0" customWidth="1"/>
    <col min="6917" max="6917" width="9.25390625" style="0" customWidth="1"/>
    <col min="6918" max="6918" width="15.75390625" style="0" customWidth="1"/>
    <col min="6919" max="6919" width="15.625" style="0" customWidth="1"/>
    <col min="6920" max="6920" width="43.75390625" style="0" customWidth="1"/>
    <col min="6921" max="6922" width="5.50390625" style="0" customWidth="1"/>
    <col min="6925" max="6925" width="7.75390625" style="0" customWidth="1"/>
    <col min="6926" max="6926" width="25.25390625" style="0" customWidth="1"/>
    <col min="7169" max="7169" width="5.75390625" style="0" customWidth="1"/>
    <col min="7170" max="7170" width="9.875" style="0" customWidth="1"/>
    <col min="7171" max="7171" width="14.625" style="0" customWidth="1"/>
    <col min="7172" max="7172" width="8.875" style="0" customWidth="1"/>
    <col min="7173" max="7173" width="9.25390625" style="0" customWidth="1"/>
    <col min="7174" max="7174" width="15.75390625" style="0" customWidth="1"/>
    <col min="7175" max="7175" width="15.625" style="0" customWidth="1"/>
    <col min="7176" max="7176" width="43.75390625" style="0" customWidth="1"/>
    <col min="7177" max="7178" width="5.50390625" style="0" customWidth="1"/>
    <col min="7181" max="7181" width="7.75390625" style="0" customWidth="1"/>
    <col min="7182" max="7182" width="25.25390625" style="0" customWidth="1"/>
    <col min="7425" max="7425" width="5.75390625" style="0" customWidth="1"/>
    <col min="7426" max="7426" width="9.875" style="0" customWidth="1"/>
    <col min="7427" max="7427" width="14.625" style="0" customWidth="1"/>
    <col min="7428" max="7428" width="8.875" style="0" customWidth="1"/>
    <col min="7429" max="7429" width="9.25390625" style="0" customWidth="1"/>
    <col min="7430" max="7430" width="15.75390625" style="0" customWidth="1"/>
    <col min="7431" max="7431" width="15.625" style="0" customWidth="1"/>
    <col min="7432" max="7432" width="43.75390625" style="0" customWidth="1"/>
    <col min="7433" max="7434" width="5.50390625" style="0" customWidth="1"/>
    <col min="7437" max="7437" width="7.75390625" style="0" customWidth="1"/>
    <col min="7438" max="7438" width="25.25390625" style="0" customWidth="1"/>
    <col min="7681" max="7681" width="5.75390625" style="0" customWidth="1"/>
    <col min="7682" max="7682" width="9.875" style="0" customWidth="1"/>
    <col min="7683" max="7683" width="14.625" style="0" customWidth="1"/>
    <col min="7684" max="7684" width="8.875" style="0" customWidth="1"/>
    <col min="7685" max="7685" width="9.25390625" style="0" customWidth="1"/>
    <col min="7686" max="7686" width="15.75390625" style="0" customWidth="1"/>
    <col min="7687" max="7687" width="15.625" style="0" customWidth="1"/>
    <col min="7688" max="7688" width="43.75390625" style="0" customWidth="1"/>
    <col min="7689" max="7690" width="5.50390625" style="0" customWidth="1"/>
    <col min="7693" max="7693" width="7.75390625" style="0" customWidth="1"/>
    <col min="7694" max="7694" width="25.25390625" style="0" customWidth="1"/>
    <col min="7937" max="7937" width="5.75390625" style="0" customWidth="1"/>
    <col min="7938" max="7938" width="9.875" style="0" customWidth="1"/>
    <col min="7939" max="7939" width="14.625" style="0" customWidth="1"/>
    <col min="7940" max="7940" width="8.875" style="0" customWidth="1"/>
    <col min="7941" max="7941" width="9.25390625" style="0" customWidth="1"/>
    <col min="7942" max="7942" width="15.75390625" style="0" customWidth="1"/>
    <col min="7943" max="7943" width="15.625" style="0" customWidth="1"/>
    <col min="7944" max="7944" width="43.75390625" style="0" customWidth="1"/>
    <col min="7945" max="7946" width="5.50390625" style="0" customWidth="1"/>
    <col min="7949" max="7949" width="7.75390625" style="0" customWidth="1"/>
    <col min="7950" max="7950" width="25.25390625" style="0" customWidth="1"/>
    <col min="8193" max="8193" width="5.75390625" style="0" customWidth="1"/>
    <col min="8194" max="8194" width="9.875" style="0" customWidth="1"/>
    <col min="8195" max="8195" width="14.625" style="0" customWidth="1"/>
    <col min="8196" max="8196" width="8.875" style="0" customWidth="1"/>
    <col min="8197" max="8197" width="9.25390625" style="0" customWidth="1"/>
    <col min="8198" max="8198" width="15.75390625" style="0" customWidth="1"/>
    <col min="8199" max="8199" width="15.625" style="0" customWidth="1"/>
    <col min="8200" max="8200" width="43.75390625" style="0" customWidth="1"/>
    <col min="8201" max="8202" width="5.50390625" style="0" customWidth="1"/>
    <col min="8205" max="8205" width="7.75390625" style="0" customWidth="1"/>
    <col min="8206" max="8206" width="25.25390625" style="0" customWidth="1"/>
    <col min="8449" max="8449" width="5.75390625" style="0" customWidth="1"/>
    <col min="8450" max="8450" width="9.875" style="0" customWidth="1"/>
    <col min="8451" max="8451" width="14.625" style="0" customWidth="1"/>
    <col min="8452" max="8452" width="8.875" style="0" customWidth="1"/>
    <col min="8453" max="8453" width="9.25390625" style="0" customWidth="1"/>
    <col min="8454" max="8454" width="15.75390625" style="0" customWidth="1"/>
    <col min="8455" max="8455" width="15.625" style="0" customWidth="1"/>
    <col min="8456" max="8456" width="43.75390625" style="0" customWidth="1"/>
    <col min="8457" max="8458" width="5.50390625" style="0" customWidth="1"/>
    <col min="8461" max="8461" width="7.75390625" style="0" customWidth="1"/>
    <col min="8462" max="8462" width="25.25390625" style="0" customWidth="1"/>
    <col min="8705" max="8705" width="5.75390625" style="0" customWidth="1"/>
    <col min="8706" max="8706" width="9.875" style="0" customWidth="1"/>
    <col min="8707" max="8707" width="14.625" style="0" customWidth="1"/>
    <col min="8708" max="8708" width="8.875" style="0" customWidth="1"/>
    <col min="8709" max="8709" width="9.25390625" style="0" customWidth="1"/>
    <col min="8710" max="8710" width="15.75390625" style="0" customWidth="1"/>
    <col min="8711" max="8711" width="15.625" style="0" customWidth="1"/>
    <col min="8712" max="8712" width="43.75390625" style="0" customWidth="1"/>
    <col min="8713" max="8714" width="5.50390625" style="0" customWidth="1"/>
    <col min="8717" max="8717" width="7.75390625" style="0" customWidth="1"/>
    <col min="8718" max="8718" width="25.25390625" style="0" customWidth="1"/>
    <col min="8961" max="8961" width="5.75390625" style="0" customWidth="1"/>
    <col min="8962" max="8962" width="9.875" style="0" customWidth="1"/>
    <col min="8963" max="8963" width="14.625" style="0" customWidth="1"/>
    <col min="8964" max="8964" width="8.875" style="0" customWidth="1"/>
    <col min="8965" max="8965" width="9.25390625" style="0" customWidth="1"/>
    <col min="8966" max="8966" width="15.75390625" style="0" customWidth="1"/>
    <col min="8967" max="8967" width="15.625" style="0" customWidth="1"/>
    <col min="8968" max="8968" width="43.75390625" style="0" customWidth="1"/>
    <col min="8969" max="8970" width="5.50390625" style="0" customWidth="1"/>
    <col min="8973" max="8973" width="7.75390625" style="0" customWidth="1"/>
    <col min="8974" max="8974" width="25.25390625" style="0" customWidth="1"/>
    <col min="9217" max="9217" width="5.75390625" style="0" customWidth="1"/>
    <col min="9218" max="9218" width="9.875" style="0" customWidth="1"/>
    <col min="9219" max="9219" width="14.625" style="0" customWidth="1"/>
    <col min="9220" max="9220" width="8.875" style="0" customWidth="1"/>
    <col min="9221" max="9221" width="9.25390625" style="0" customWidth="1"/>
    <col min="9222" max="9222" width="15.75390625" style="0" customWidth="1"/>
    <col min="9223" max="9223" width="15.625" style="0" customWidth="1"/>
    <col min="9224" max="9224" width="43.75390625" style="0" customWidth="1"/>
    <col min="9225" max="9226" width="5.50390625" style="0" customWidth="1"/>
    <col min="9229" max="9229" width="7.75390625" style="0" customWidth="1"/>
    <col min="9230" max="9230" width="25.25390625" style="0" customWidth="1"/>
    <col min="9473" max="9473" width="5.75390625" style="0" customWidth="1"/>
    <col min="9474" max="9474" width="9.875" style="0" customWidth="1"/>
    <col min="9475" max="9475" width="14.625" style="0" customWidth="1"/>
    <col min="9476" max="9476" width="8.875" style="0" customWidth="1"/>
    <col min="9477" max="9477" width="9.25390625" style="0" customWidth="1"/>
    <col min="9478" max="9478" width="15.75390625" style="0" customWidth="1"/>
    <col min="9479" max="9479" width="15.625" style="0" customWidth="1"/>
    <col min="9480" max="9480" width="43.75390625" style="0" customWidth="1"/>
    <col min="9481" max="9482" width="5.50390625" style="0" customWidth="1"/>
    <col min="9485" max="9485" width="7.75390625" style="0" customWidth="1"/>
    <col min="9486" max="9486" width="25.25390625" style="0" customWidth="1"/>
    <col min="9729" max="9729" width="5.75390625" style="0" customWidth="1"/>
    <col min="9730" max="9730" width="9.875" style="0" customWidth="1"/>
    <col min="9731" max="9731" width="14.625" style="0" customWidth="1"/>
    <col min="9732" max="9732" width="8.875" style="0" customWidth="1"/>
    <col min="9733" max="9733" width="9.25390625" style="0" customWidth="1"/>
    <col min="9734" max="9734" width="15.75390625" style="0" customWidth="1"/>
    <col min="9735" max="9735" width="15.625" style="0" customWidth="1"/>
    <col min="9736" max="9736" width="43.75390625" style="0" customWidth="1"/>
    <col min="9737" max="9738" width="5.50390625" style="0" customWidth="1"/>
    <col min="9741" max="9741" width="7.75390625" style="0" customWidth="1"/>
    <col min="9742" max="9742" width="25.25390625" style="0" customWidth="1"/>
    <col min="9985" max="9985" width="5.75390625" style="0" customWidth="1"/>
    <col min="9986" max="9986" width="9.875" style="0" customWidth="1"/>
    <col min="9987" max="9987" width="14.625" style="0" customWidth="1"/>
    <col min="9988" max="9988" width="8.875" style="0" customWidth="1"/>
    <col min="9989" max="9989" width="9.25390625" style="0" customWidth="1"/>
    <col min="9990" max="9990" width="15.75390625" style="0" customWidth="1"/>
    <col min="9991" max="9991" width="15.625" style="0" customWidth="1"/>
    <col min="9992" max="9992" width="43.75390625" style="0" customWidth="1"/>
    <col min="9993" max="9994" width="5.50390625" style="0" customWidth="1"/>
    <col min="9997" max="9997" width="7.75390625" style="0" customWidth="1"/>
    <col min="9998" max="9998" width="25.25390625" style="0" customWidth="1"/>
    <col min="10241" max="10241" width="5.75390625" style="0" customWidth="1"/>
    <col min="10242" max="10242" width="9.875" style="0" customWidth="1"/>
    <col min="10243" max="10243" width="14.625" style="0" customWidth="1"/>
    <col min="10244" max="10244" width="8.875" style="0" customWidth="1"/>
    <col min="10245" max="10245" width="9.25390625" style="0" customWidth="1"/>
    <col min="10246" max="10246" width="15.75390625" style="0" customWidth="1"/>
    <col min="10247" max="10247" width="15.625" style="0" customWidth="1"/>
    <col min="10248" max="10248" width="43.75390625" style="0" customWidth="1"/>
    <col min="10249" max="10250" width="5.50390625" style="0" customWidth="1"/>
    <col min="10253" max="10253" width="7.75390625" style="0" customWidth="1"/>
    <col min="10254" max="10254" width="25.25390625" style="0" customWidth="1"/>
    <col min="10497" max="10497" width="5.75390625" style="0" customWidth="1"/>
    <col min="10498" max="10498" width="9.875" style="0" customWidth="1"/>
    <col min="10499" max="10499" width="14.625" style="0" customWidth="1"/>
    <col min="10500" max="10500" width="8.875" style="0" customWidth="1"/>
    <col min="10501" max="10501" width="9.25390625" style="0" customWidth="1"/>
    <col min="10502" max="10502" width="15.75390625" style="0" customWidth="1"/>
    <col min="10503" max="10503" width="15.625" style="0" customWidth="1"/>
    <col min="10504" max="10504" width="43.75390625" style="0" customWidth="1"/>
    <col min="10505" max="10506" width="5.50390625" style="0" customWidth="1"/>
    <col min="10509" max="10509" width="7.75390625" style="0" customWidth="1"/>
    <col min="10510" max="10510" width="25.25390625" style="0" customWidth="1"/>
    <col min="10753" max="10753" width="5.75390625" style="0" customWidth="1"/>
    <col min="10754" max="10754" width="9.875" style="0" customWidth="1"/>
    <col min="10755" max="10755" width="14.625" style="0" customWidth="1"/>
    <col min="10756" max="10756" width="8.875" style="0" customWidth="1"/>
    <col min="10757" max="10757" width="9.25390625" style="0" customWidth="1"/>
    <col min="10758" max="10758" width="15.75390625" style="0" customWidth="1"/>
    <col min="10759" max="10759" width="15.625" style="0" customWidth="1"/>
    <col min="10760" max="10760" width="43.75390625" style="0" customWidth="1"/>
    <col min="10761" max="10762" width="5.50390625" style="0" customWidth="1"/>
    <col min="10765" max="10765" width="7.75390625" style="0" customWidth="1"/>
    <col min="10766" max="10766" width="25.25390625" style="0" customWidth="1"/>
    <col min="11009" max="11009" width="5.75390625" style="0" customWidth="1"/>
    <col min="11010" max="11010" width="9.875" style="0" customWidth="1"/>
    <col min="11011" max="11011" width="14.625" style="0" customWidth="1"/>
    <col min="11012" max="11012" width="8.875" style="0" customWidth="1"/>
    <col min="11013" max="11013" width="9.25390625" style="0" customWidth="1"/>
    <col min="11014" max="11014" width="15.75390625" style="0" customWidth="1"/>
    <col min="11015" max="11015" width="15.625" style="0" customWidth="1"/>
    <col min="11016" max="11016" width="43.75390625" style="0" customWidth="1"/>
    <col min="11017" max="11018" width="5.50390625" style="0" customWidth="1"/>
    <col min="11021" max="11021" width="7.75390625" style="0" customWidth="1"/>
    <col min="11022" max="11022" width="25.25390625" style="0" customWidth="1"/>
    <col min="11265" max="11265" width="5.75390625" style="0" customWidth="1"/>
    <col min="11266" max="11266" width="9.875" style="0" customWidth="1"/>
    <col min="11267" max="11267" width="14.625" style="0" customWidth="1"/>
    <col min="11268" max="11268" width="8.875" style="0" customWidth="1"/>
    <col min="11269" max="11269" width="9.25390625" style="0" customWidth="1"/>
    <col min="11270" max="11270" width="15.75390625" style="0" customWidth="1"/>
    <col min="11271" max="11271" width="15.625" style="0" customWidth="1"/>
    <col min="11272" max="11272" width="43.75390625" style="0" customWidth="1"/>
    <col min="11273" max="11274" width="5.50390625" style="0" customWidth="1"/>
    <col min="11277" max="11277" width="7.75390625" style="0" customWidth="1"/>
    <col min="11278" max="11278" width="25.25390625" style="0" customWidth="1"/>
    <col min="11521" max="11521" width="5.75390625" style="0" customWidth="1"/>
    <col min="11522" max="11522" width="9.875" style="0" customWidth="1"/>
    <col min="11523" max="11523" width="14.625" style="0" customWidth="1"/>
    <col min="11524" max="11524" width="8.875" style="0" customWidth="1"/>
    <col min="11525" max="11525" width="9.25390625" style="0" customWidth="1"/>
    <col min="11526" max="11526" width="15.75390625" style="0" customWidth="1"/>
    <col min="11527" max="11527" width="15.625" style="0" customWidth="1"/>
    <col min="11528" max="11528" width="43.75390625" style="0" customWidth="1"/>
    <col min="11529" max="11530" width="5.50390625" style="0" customWidth="1"/>
    <col min="11533" max="11533" width="7.75390625" style="0" customWidth="1"/>
    <col min="11534" max="11534" width="25.25390625" style="0" customWidth="1"/>
    <col min="11777" max="11777" width="5.75390625" style="0" customWidth="1"/>
    <col min="11778" max="11778" width="9.875" style="0" customWidth="1"/>
    <col min="11779" max="11779" width="14.625" style="0" customWidth="1"/>
    <col min="11780" max="11780" width="8.875" style="0" customWidth="1"/>
    <col min="11781" max="11781" width="9.25390625" style="0" customWidth="1"/>
    <col min="11782" max="11782" width="15.75390625" style="0" customWidth="1"/>
    <col min="11783" max="11783" width="15.625" style="0" customWidth="1"/>
    <col min="11784" max="11784" width="43.75390625" style="0" customWidth="1"/>
    <col min="11785" max="11786" width="5.50390625" style="0" customWidth="1"/>
    <col min="11789" max="11789" width="7.75390625" style="0" customWidth="1"/>
    <col min="11790" max="11790" width="25.25390625" style="0" customWidth="1"/>
    <col min="12033" max="12033" width="5.75390625" style="0" customWidth="1"/>
    <col min="12034" max="12034" width="9.875" style="0" customWidth="1"/>
    <col min="12035" max="12035" width="14.625" style="0" customWidth="1"/>
    <col min="12036" max="12036" width="8.875" style="0" customWidth="1"/>
    <col min="12037" max="12037" width="9.25390625" style="0" customWidth="1"/>
    <col min="12038" max="12038" width="15.75390625" style="0" customWidth="1"/>
    <col min="12039" max="12039" width="15.625" style="0" customWidth="1"/>
    <col min="12040" max="12040" width="43.75390625" style="0" customWidth="1"/>
    <col min="12041" max="12042" width="5.50390625" style="0" customWidth="1"/>
    <col min="12045" max="12045" width="7.75390625" style="0" customWidth="1"/>
    <col min="12046" max="12046" width="25.25390625" style="0" customWidth="1"/>
    <col min="12289" max="12289" width="5.75390625" style="0" customWidth="1"/>
    <col min="12290" max="12290" width="9.875" style="0" customWidth="1"/>
    <col min="12291" max="12291" width="14.625" style="0" customWidth="1"/>
    <col min="12292" max="12292" width="8.875" style="0" customWidth="1"/>
    <col min="12293" max="12293" width="9.25390625" style="0" customWidth="1"/>
    <col min="12294" max="12294" width="15.75390625" style="0" customWidth="1"/>
    <col min="12295" max="12295" width="15.625" style="0" customWidth="1"/>
    <col min="12296" max="12296" width="43.75390625" style="0" customWidth="1"/>
    <col min="12297" max="12298" width="5.50390625" style="0" customWidth="1"/>
    <col min="12301" max="12301" width="7.75390625" style="0" customWidth="1"/>
    <col min="12302" max="12302" width="25.25390625" style="0" customWidth="1"/>
    <col min="12545" max="12545" width="5.75390625" style="0" customWidth="1"/>
    <col min="12546" max="12546" width="9.875" style="0" customWidth="1"/>
    <col min="12547" max="12547" width="14.625" style="0" customWidth="1"/>
    <col min="12548" max="12548" width="8.875" style="0" customWidth="1"/>
    <col min="12549" max="12549" width="9.25390625" style="0" customWidth="1"/>
    <col min="12550" max="12550" width="15.75390625" style="0" customWidth="1"/>
    <col min="12551" max="12551" width="15.625" style="0" customWidth="1"/>
    <col min="12552" max="12552" width="43.75390625" style="0" customWidth="1"/>
    <col min="12553" max="12554" width="5.50390625" style="0" customWidth="1"/>
    <col min="12557" max="12557" width="7.75390625" style="0" customWidth="1"/>
    <col min="12558" max="12558" width="25.25390625" style="0" customWidth="1"/>
    <col min="12801" max="12801" width="5.75390625" style="0" customWidth="1"/>
    <col min="12802" max="12802" width="9.875" style="0" customWidth="1"/>
    <col min="12803" max="12803" width="14.625" style="0" customWidth="1"/>
    <col min="12804" max="12804" width="8.875" style="0" customWidth="1"/>
    <col min="12805" max="12805" width="9.25390625" style="0" customWidth="1"/>
    <col min="12806" max="12806" width="15.75390625" style="0" customWidth="1"/>
    <col min="12807" max="12807" width="15.625" style="0" customWidth="1"/>
    <col min="12808" max="12808" width="43.75390625" style="0" customWidth="1"/>
    <col min="12809" max="12810" width="5.50390625" style="0" customWidth="1"/>
    <col min="12813" max="12813" width="7.75390625" style="0" customWidth="1"/>
    <col min="12814" max="12814" width="25.25390625" style="0" customWidth="1"/>
    <col min="13057" max="13057" width="5.75390625" style="0" customWidth="1"/>
    <col min="13058" max="13058" width="9.875" style="0" customWidth="1"/>
    <col min="13059" max="13059" width="14.625" style="0" customWidth="1"/>
    <col min="13060" max="13060" width="8.875" style="0" customWidth="1"/>
    <col min="13061" max="13061" width="9.25390625" style="0" customWidth="1"/>
    <col min="13062" max="13062" width="15.75390625" style="0" customWidth="1"/>
    <col min="13063" max="13063" width="15.625" style="0" customWidth="1"/>
    <col min="13064" max="13064" width="43.75390625" style="0" customWidth="1"/>
    <col min="13065" max="13066" width="5.50390625" style="0" customWidth="1"/>
    <col min="13069" max="13069" width="7.75390625" style="0" customWidth="1"/>
    <col min="13070" max="13070" width="25.25390625" style="0" customWidth="1"/>
    <col min="13313" max="13313" width="5.75390625" style="0" customWidth="1"/>
    <col min="13314" max="13314" width="9.875" style="0" customWidth="1"/>
    <col min="13315" max="13315" width="14.625" style="0" customWidth="1"/>
    <col min="13316" max="13316" width="8.875" style="0" customWidth="1"/>
    <col min="13317" max="13317" width="9.25390625" style="0" customWidth="1"/>
    <col min="13318" max="13318" width="15.75390625" style="0" customWidth="1"/>
    <col min="13319" max="13319" width="15.625" style="0" customWidth="1"/>
    <col min="13320" max="13320" width="43.75390625" style="0" customWidth="1"/>
    <col min="13321" max="13322" width="5.50390625" style="0" customWidth="1"/>
    <col min="13325" max="13325" width="7.75390625" style="0" customWidth="1"/>
    <col min="13326" max="13326" width="25.25390625" style="0" customWidth="1"/>
    <col min="13569" max="13569" width="5.75390625" style="0" customWidth="1"/>
    <col min="13570" max="13570" width="9.875" style="0" customWidth="1"/>
    <col min="13571" max="13571" width="14.625" style="0" customWidth="1"/>
    <col min="13572" max="13572" width="8.875" style="0" customWidth="1"/>
    <col min="13573" max="13573" width="9.25390625" style="0" customWidth="1"/>
    <col min="13574" max="13574" width="15.75390625" style="0" customWidth="1"/>
    <col min="13575" max="13575" width="15.625" style="0" customWidth="1"/>
    <col min="13576" max="13576" width="43.75390625" style="0" customWidth="1"/>
    <col min="13577" max="13578" width="5.50390625" style="0" customWidth="1"/>
    <col min="13581" max="13581" width="7.75390625" style="0" customWidth="1"/>
    <col min="13582" max="13582" width="25.25390625" style="0" customWidth="1"/>
    <col min="13825" max="13825" width="5.75390625" style="0" customWidth="1"/>
    <col min="13826" max="13826" width="9.875" style="0" customWidth="1"/>
    <col min="13827" max="13827" width="14.625" style="0" customWidth="1"/>
    <col min="13828" max="13828" width="8.875" style="0" customWidth="1"/>
    <col min="13829" max="13829" width="9.25390625" style="0" customWidth="1"/>
    <col min="13830" max="13830" width="15.75390625" style="0" customWidth="1"/>
    <col min="13831" max="13831" width="15.625" style="0" customWidth="1"/>
    <col min="13832" max="13832" width="43.75390625" style="0" customWidth="1"/>
    <col min="13833" max="13834" width="5.50390625" style="0" customWidth="1"/>
    <col min="13837" max="13837" width="7.75390625" style="0" customWidth="1"/>
    <col min="13838" max="13838" width="25.25390625" style="0" customWidth="1"/>
    <col min="14081" max="14081" width="5.75390625" style="0" customWidth="1"/>
    <col min="14082" max="14082" width="9.875" style="0" customWidth="1"/>
    <col min="14083" max="14083" width="14.625" style="0" customWidth="1"/>
    <col min="14084" max="14084" width="8.875" style="0" customWidth="1"/>
    <col min="14085" max="14085" width="9.25390625" style="0" customWidth="1"/>
    <col min="14086" max="14086" width="15.75390625" style="0" customWidth="1"/>
    <col min="14087" max="14087" width="15.625" style="0" customWidth="1"/>
    <col min="14088" max="14088" width="43.75390625" style="0" customWidth="1"/>
    <col min="14089" max="14090" width="5.50390625" style="0" customWidth="1"/>
    <col min="14093" max="14093" width="7.75390625" style="0" customWidth="1"/>
    <col min="14094" max="14094" width="25.25390625" style="0" customWidth="1"/>
    <col min="14337" max="14337" width="5.75390625" style="0" customWidth="1"/>
    <col min="14338" max="14338" width="9.875" style="0" customWidth="1"/>
    <col min="14339" max="14339" width="14.625" style="0" customWidth="1"/>
    <col min="14340" max="14340" width="8.875" style="0" customWidth="1"/>
    <col min="14341" max="14341" width="9.25390625" style="0" customWidth="1"/>
    <col min="14342" max="14342" width="15.75390625" style="0" customWidth="1"/>
    <col min="14343" max="14343" width="15.625" style="0" customWidth="1"/>
    <col min="14344" max="14344" width="43.75390625" style="0" customWidth="1"/>
    <col min="14345" max="14346" width="5.50390625" style="0" customWidth="1"/>
    <col min="14349" max="14349" width="7.75390625" style="0" customWidth="1"/>
    <col min="14350" max="14350" width="25.25390625" style="0" customWidth="1"/>
    <col min="14593" max="14593" width="5.75390625" style="0" customWidth="1"/>
    <col min="14594" max="14594" width="9.875" style="0" customWidth="1"/>
    <col min="14595" max="14595" width="14.625" style="0" customWidth="1"/>
    <col min="14596" max="14596" width="8.875" style="0" customWidth="1"/>
    <col min="14597" max="14597" width="9.25390625" style="0" customWidth="1"/>
    <col min="14598" max="14598" width="15.75390625" style="0" customWidth="1"/>
    <col min="14599" max="14599" width="15.625" style="0" customWidth="1"/>
    <col min="14600" max="14600" width="43.75390625" style="0" customWidth="1"/>
    <col min="14601" max="14602" width="5.50390625" style="0" customWidth="1"/>
    <col min="14605" max="14605" width="7.75390625" style="0" customWidth="1"/>
    <col min="14606" max="14606" width="25.25390625" style="0" customWidth="1"/>
    <col min="14849" max="14849" width="5.75390625" style="0" customWidth="1"/>
    <col min="14850" max="14850" width="9.875" style="0" customWidth="1"/>
    <col min="14851" max="14851" width="14.625" style="0" customWidth="1"/>
    <col min="14852" max="14852" width="8.875" style="0" customWidth="1"/>
    <col min="14853" max="14853" width="9.25390625" style="0" customWidth="1"/>
    <col min="14854" max="14854" width="15.75390625" style="0" customWidth="1"/>
    <col min="14855" max="14855" width="15.625" style="0" customWidth="1"/>
    <col min="14856" max="14856" width="43.75390625" style="0" customWidth="1"/>
    <col min="14857" max="14858" width="5.50390625" style="0" customWidth="1"/>
    <col min="14861" max="14861" width="7.75390625" style="0" customWidth="1"/>
    <col min="14862" max="14862" width="25.25390625" style="0" customWidth="1"/>
    <col min="15105" max="15105" width="5.75390625" style="0" customWidth="1"/>
    <col min="15106" max="15106" width="9.875" style="0" customWidth="1"/>
    <col min="15107" max="15107" width="14.625" style="0" customWidth="1"/>
    <col min="15108" max="15108" width="8.875" style="0" customWidth="1"/>
    <col min="15109" max="15109" width="9.25390625" style="0" customWidth="1"/>
    <col min="15110" max="15110" width="15.75390625" style="0" customWidth="1"/>
    <col min="15111" max="15111" width="15.625" style="0" customWidth="1"/>
    <col min="15112" max="15112" width="43.75390625" style="0" customWidth="1"/>
    <col min="15113" max="15114" width="5.50390625" style="0" customWidth="1"/>
    <col min="15117" max="15117" width="7.75390625" style="0" customWidth="1"/>
    <col min="15118" max="15118" width="25.25390625" style="0" customWidth="1"/>
    <col min="15361" max="15361" width="5.75390625" style="0" customWidth="1"/>
    <col min="15362" max="15362" width="9.875" style="0" customWidth="1"/>
    <col min="15363" max="15363" width="14.625" style="0" customWidth="1"/>
    <col min="15364" max="15364" width="8.875" style="0" customWidth="1"/>
    <col min="15365" max="15365" width="9.25390625" style="0" customWidth="1"/>
    <col min="15366" max="15366" width="15.75390625" style="0" customWidth="1"/>
    <col min="15367" max="15367" width="15.625" style="0" customWidth="1"/>
    <col min="15368" max="15368" width="43.75390625" style="0" customWidth="1"/>
    <col min="15369" max="15370" width="5.50390625" style="0" customWidth="1"/>
    <col min="15373" max="15373" width="7.75390625" style="0" customWidth="1"/>
    <col min="15374" max="15374" width="25.25390625" style="0" customWidth="1"/>
    <col min="15617" max="15617" width="5.75390625" style="0" customWidth="1"/>
    <col min="15618" max="15618" width="9.875" style="0" customWidth="1"/>
    <col min="15619" max="15619" width="14.625" style="0" customWidth="1"/>
    <col min="15620" max="15620" width="8.875" style="0" customWidth="1"/>
    <col min="15621" max="15621" width="9.25390625" style="0" customWidth="1"/>
    <col min="15622" max="15622" width="15.75390625" style="0" customWidth="1"/>
    <col min="15623" max="15623" width="15.625" style="0" customWidth="1"/>
    <col min="15624" max="15624" width="43.75390625" style="0" customWidth="1"/>
    <col min="15625" max="15626" width="5.50390625" style="0" customWidth="1"/>
    <col min="15629" max="15629" width="7.75390625" style="0" customWidth="1"/>
    <col min="15630" max="15630" width="25.25390625" style="0" customWidth="1"/>
    <col min="15873" max="15873" width="5.75390625" style="0" customWidth="1"/>
    <col min="15874" max="15874" width="9.875" style="0" customWidth="1"/>
    <col min="15875" max="15875" width="14.625" style="0" customWidth="1"/>
    <col min="15876" max="15876" width="8.875" style="0" customWidth="1"/>
    <col min="15877" max="15877" width="9.25390625" style="0" customWidth="1"/>
    <col min="15878" max="15878" width="15.75390625" style="0" customWidth="1"/>
    <col min="15879" max="15879" width="15.625" style="0" customWidth="1"/>
    <col min="15880" max="15880" width="43.75390625" style="0" customWidth="1"/>
    <col min="15881" max="15882" width="5.50390625" style="0" customWidth="1"/>
    <col min="15885" max="15885" width="7.75390625" style="0" customWidth="1"/>
    <col min="15886" max="15886" width="25.25390625" style="0" customWidth="1"/>
    <col min="16129" max="16129" width="5.75390625" style="0" customWidth="1"/>
    <col min="16130" max="16130" width="9.875" style="0" customWidth="1"/>
    <col min="16131" max="16131" width="14.625" style="0" customWidth="1"/>
    <col min="16132" max="16132" width="8.875" style="0" customWidth="1"/>
    <col min="16133" max="16133" width="9.25390625" style="0" customWidth="1"/>
    <col min="16134" max="16134" width="15.75390625" style="0" customWidth="1"/>
    <col min="16135" max="16135" width="15.625" style="0" customWidth="1"/>
    <col min="16136" max="16136" width="43.75390625" style="0" customWidth="1"/>
    <col min="16137" max="16138" width="5.50390625" style="0" customWidth="1"/>
    <col min="16141" max="16141" width="7.75390625" style="0" customWidth="1"/>
    <col min="16142" max="16142" width="25.25390625" style="0" customWidth="1"/>
  </cols>
  <sheetData>
    <row r="1" spans="1:14" s="27" customFormat="1" ht="32.4">
      <c r="A1" s="22" t="s">
        <v>469</v>
      </c>
      <c r="B1" s="23" t="s">
        <v>1</v>
      </c>
      <c r="C1" s="23" t="s">
        <v>2</v>
      </c>
      <c r="D1" s="24" t="s">
        <v>470</v>
      </c>
      <c r="E1" s="24" t="s">
        <v>471</v>
      </c>
      <c r="F1" s="25" t="s">
        <v>3</v>
      </c>
      <c r="G1" s="25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26" t="s">
        <v>472</v>
      </c>
    </row>
    <row r="2" spans="1:14" ht="48.6">
      <c r="A2" s="28">
        <v>1</v>
      </c>
      <c r="B2" s="29" t="s">
        <v>12</v>
      </c>
      <c r="C2" s="30" t="s">
        <v>473</v>
      </c>
      <c r="D2" s="31" t="s">
        <v>474</v>
      </c>
      <c r="E2" s="31" t="s">
        <v>475</v>
      </c>
      <c r="F2" s="32">
        <v>9780203181911</v>
      </c>
      <c r="G2" s="32">
        <v>9780415575935</v>
      </c>
      <c r="H2" s="33" t="s">
        <v>476</v>
      </c>
      <c r="I2" s="34">
        <v>1</v>
      </c>
      <c r="J2" s="35">
        <v>1</v>
      </c>
      <c r="K2" s="36" t="s">
        <v>477</v>
      </c>
      <c r="L2" s="36" t="s">
        <v>478</v>
      </c>
      <c r="M2" s="35">
        <v>2012</v>
      </c>
      <c r="N2" s="37" t="s">
        <v>479</v>
      </c>
    </row>
    <row r="3" spans="1:14" ht="15.75">
      <c r="A3" s="28">
        <v>2</v>
      </c>
      <c r="B3" s="29" t="s">
        <v>12</v>
      </c>
      <c r="C3" s="30" t="s">
        <v>480</v>
      </c>
      <c r="D3" s="31" t="s">
        <v>481</v>
      </c>
      <c r="E3" s="31" t="s">
        <v>482</v>
      </c>
      <c r="F3" s="32">
        <v>9780203874936</v>
      </c>
      <c r="G3" s="32">
        <v>9780415999908</v>
      </c>
      <c r="H3" s="33" t="s">
        <v>483</v>
      </c>
      <c r="I3" s="34">
        <v>1</v>
      </c>
      <c r="J3" s="35">
        <v>1</v>
      </c>
      <c r="K3" s="36" t="s">
        <v>484</v>
      </c>
      <c r="L3" s="36" t="s">
        <v>16</v>
      </c>
      <c r="M3" s="35">
        <v>2010</v>
      </c>
      <c r="N3" s="37" t="s">
        <v>485</v>
      </c>
    </row>
    <row r="4" spans="1:14" ht="32.4">
      <c r="A4" s="28">
        <v>3</v>
      </c>
      <c r="B4" s="29" t="s">
        <v>12</v>
      </c>
      <c r="C4" s="30" t="s">
        <v>486</v>
      </c>
      <c r="D4" s="31" t="s">
        <v>487</v>
      </c>
      <c r="E4" s="31" t="s">
        <v>488</v>
      </c>
      <c r="F4" s="32">
        <v>9780203803783</v>
      </c>
      <c r="G4" s="32">
        <v>9780415620482</v>
      </c>
      <c r="H4" s="33" t="s">
        <v>489</v>
      </c>
      <c r="I4" s="34">
        <v>1</v>
      </c>
      <c r="J4" s="35">
        <v>1</v>
      </c>
      <c r="K4" s="36" t="s">
        <v>490</v>
      </c>
      <c r="L4" s="36" t="s">
        <v>16</v>
      </c>
      <c r="M4" s="35">
        <v>2012</v>
      </c>
      <c r="N4" s="37" t="s">
        <v>491</v>
      </c>
    </row>
    <row r="5" spans="1:14" ht="15.75">
      <c r="A5" s="28">
        <v>4</v>
      </c>
      <c r="B5" s="29" t="s">
        <v>12</v>
      </c>
      <c r="C5" s="30" t="s">
        <v>492</v>
      </c>
      <c r="D5" s="31" t="s">
        <v>493</v>
      </c>
      <c r="E5" s="31" t="s">
        <v>494</v>
      </c>
      <c r="F5" s="32">
        <v>9780203102565</v>
      </c>
      <c r="G5" s="32">
        <v>9780415677141</v>
      </c>
      <c r="H5" s="33" t="s">
        <v>495</v>
      </c>
      <c r="I5" s="34">
        <v>1</v>
      </c>
      <c r="J5" s="34">
        <v>1</v>
      </c>
      <c r="K5" s="30" t="s">
        <v>496</v>
      </c>
      <c r="L5" s="30" t="s">
        <v>16</v>
      </c>
      <c r="M5" s="35">
        <v>2012</v>
      </c>
      <c r="N5" s="37" t="s">
        <v>497</v>
      </c>
    </row>
    <row r="6" spans="1:14" ht="15.75">
      <c r="A6" s="28">
        <v>5</v>
      </c>
      <c r="B6" s="29" t="s">
        <v>12</v>
      </c>
      <c r="C6" s="30" t="s">
        <v>498</v>
      </c>
      <c r="D6" s="31" t="s">
        <v>499</v>
      </c>
      <c r="E6" s="31" t="s">
        <v>500</v>
      </c>
      <c r="F6" s="32">
        <v>9780203069103</v>
      </c>
      <c r="G6" s="32">
        <v>9780415521444</v>
      </c>
      <c r="H6" s="33" t="s">
        <v>501</v>
      </c>
      <c r="I6" s="34">
        <v>1</v>
      </c>
      <c r="J6" s="34">
        <v>1</v>
      </c>
      <c r="K6" s="30" t="s">
        <v>502</v>
      </c>
      <c r="L6" s="30" t="s">
        <v>16</v>
      </c>
      <c r="M6" s="35">
        <v>2013</v>
      </c>
      <c r="N6" s="37" t="s">
        <v>503</v>
      </c>
    </row>
    <row r="7" spans="1:14" ht="32.4">
      <c r="A7" s="28">
        <v>6</v>
      </c>
      <c r="B7" s="29" t="s">
        <v>12</v>
      </c>
      <c r="C7" s="30" t="s">
        <v>504</v>
      </c>
      <c r="D7" s="31" t="s">
        <v>505</v>
      </c>
      <c r="E7" s="31" t="s">
        <v>506</v>
      </c>
      <c r="F7" s="32">
        <v>9780203102725</v>
      </c>
      <c r="G7" s="32">
        <v>9780415539623</v>
      </c>
      <c r="H7" s="33" t="s">
        <v>507</v>
      </c>
      <c r="I7" s="34">
        <v>1</v>
      </c>
      <c r="J7" s="34">
        <v>1</v>
      </c>
      <c r="K7" s="30" t="s">
        <v>508</v>
      </c>
      <c r="L7" s="30" t="s">
        <v>16</v>
      </c>
      <c r="M7" s="35">
        <v>2012</v>
      </c>
      <c r="N7" s="37" t="s">
        <v>509</v>
      </c>
    </row>
    <row r="8" spans="1:14" ht="32.4">
      <c r="A8" s="28">
        <v>7</v>
      </c>
      <c r="B8" s="29" t="s">
        <v>12</v>
      </c>
      <c r="C8" s="30" t="s">
        <v>400</v>
      </c>
      <c r="D8" s="31" t="s">
        <v>510</v>
      </c>
      <c r="E8" s="31" t="s">
        <v>511</v>
      </c>
      <c r="F8" s="32">
        <v>9780203114865</v>
      </c>
      <c r="G8" s="32">
        <v>9780415507301</v>
      </c>
      <c r="H8" s="33" t="s">
        <v>512</v>
      </c>
      <c r="I8" s="34">
        <v>1</v>
      </c>
      <c r="J8" s="34">
        <v>1</v>
      </c>
      <c r="K8" s="30" t="s">
        <v>513</v>
      </c>
      <c r="L8" s="30" t="s">
        <v>16</v>
      </c>
      <c r="M8" s="35">
        <v>2012</v>
      </c>
      <c r="N8" s="37" t="s">
        <v>514</v>
      </c>
    </row>
    <row r="9" spans="1:17" s="38" customFormat="1" ht="15.75">
      <c r="A9" s="28">
        <v>8</v>
      </c>
      <c r="B9" s="29" t="s">
        <v>12</v>
      </c>
      <c r="C9" s="30" t="s">
        <v>515</v>
      </c>
      <c r="D9" s="31" t="s">
        <v>516</v>
      </c>
      <c r="E9" s="31" t="s">
        <v>517</v>
      </c>
      <c r="F9" s="32">
        <v>9780203128473</v>
      </c>
      <c r="G9" s="32">
        <v>9781844077199</v>
      </c>
      <c r="H9" s="33" t="s">
        <v>518</v>
      </c>
      <c r="I9" s="34">
        <v>1</v>
      </c>
      <c r="J9" s="34">
        <v>1</v>
      </c>
      <c r="K9" s="30" t="s">
        <v>519</v>
      </c>
      <c r="L9" s="30" t="s">
        <v>16</v>
      </c>
      <c r="M9" s="35">
        <v>2013</v>
      </c>
      <c r="N9" s="37" t="s">
        <v>520</v>
      </c>
      <c r="P9"/>
      <c r="Q9"/>
    </row>
    <row r="10" spans="1:14" ht="32.4">
      <c r="A10" s="28">
        <v>9</v>
      </c>
      <c r="B10" s="29" t="s">
        <v>12</v>
      </c>
      <c r="C10" s="30" t="s">
        <v>521</v>
      </c>
      <c r="D10" s="31" t="s">
        <v>522</v>
      </c>
      <c r="E10" s="31" t="s">
        <v>523</v>
      </c>
      <c r="F10" s="32">
        <v>9780203115053</v>
      </c>
      <c r="G10" s="32">
        <v>9781617261015</v>
      </c>
      <c r="H10" s="33" t="s">
        <v>524</v>
      </c>
      <c r="I10" s="34">
        <v>1</v>
      </c>
      <c r="J10" s="34">
        <v>1</v>
      </c>
      <c r="K10" s="30" t="s">
        <v>525</v>
      </c>
      <c r="L10" s="30" t="s">
        <v>406</v>
      </c>
      <c r="M10" s="35">
        <v>2012</v>
      </c>
      <c r="N10" s="37" t="s">
        <v>526</v>
      </c>
    </row>
    <row r="11" spans="1:14" ht="15.75">
      <c r="A11" s="28">
        <v>10</v>
      </c>
      <c r="B11" s="29" t="s">
        <v>12</v>
      </c>
      <c r="C11" s="30" t="s">
        <v>527</v>
      </c>
      <c r="D11" s="31" t="s">
        <v>528</v>
      </c>
      <c r="E11" s="31" t="s">
        <v>529</v>
      </c>
      <c r="F11" s="32">
        <v>9780203136164</v>
      </c>
      <c r="G11" s="32">
        <v>9780415808262</v>
      </c>
      <c r="H11" s="33" t="s">
        <v>530</v>
      </c>
      <c r="I11" s="34">
        <v>1</v>
      </c>
      <c r="J11" s="34">
        <v>1</v>
      </c>
      <c r="K11" s="30" t="s">
        <v>531</v>
      </c>
      <c r="L11" s="30" t="s">
        <v>16</v>
      </c>
      <c r="M11" s="35">
        <v>2012</v>
      </c>
      <c r="N11" s="37" t="s">
        <v>532</v>
      </c>
    </row>
    <row r="12" spans="1:14" ht="32.4">
      <c r="A12" s="28">
        <v>11</v>
      </c>
      <c r="B12" s="29" t="s">
        <v>12</v>
      </c>
      <c r="C12" s="30" t="s">
        <v>340</v>
      </c>
      <c r="D12" s="31" t="s">
        <v>533</v>
      </c>
      <c r="E12" s="31" t="s">
        <v>534</v>
      </c>
      <c r="F12" s="32">
        <v>9780203190661</v>
      </c>
      <c r="G12" s="32">
        <v>9780415889896</v>
      </c>
      <c r="H12" s="33" t="s">
        <v>535</v>
      </c>
      <c r="I12" s="34">
        <v>1</v>
      </c>
      <c r="J12" s="34">
        <v>1</v>
      </c>
      <c r="K12" s="36" t="s">
        <v>536</v>
      </c>
      <c r="L12" s="30" t="s">
        <v>16</v>
      </c>
      <c r="M12" s="35">
        <v>2012</v>
      </c>
      <c r="N12" s="37" t="s">
        <v>537</v>
      </c>
    </row>
    <row r="13" spans="1:14" ht="32.4">
      <c r="A13" s="28">
        <v>12</v>
      </c>
      <c r="B13" s="29" t="s">
        <v>12</v>
      </c>
      <c r="C13" s="30" t="s">
        <v>538</v>
      </c>
      <c r="D13" s="31" t="s">
        <v>539</v>
      </c>
      <c r="E13" s="31" t="s">
        <v>540</v>
      </c>
      <c r="F13" s="32">
        <v>9780203844366</v>
      </c>
      <c r="G13" s="32">
        <v>9780415961554</v>
      </c>
      <c r="H13" s="33" t="s">
        <v>541</v>
      </c>
      <c r="I13" s="34">
        <v>1</v>
      </c>
      <c r="J13" s="34">
        <v>1</v>
      </c>
      <c r="K13" s="30" t="s">
        <v>542</v>
      </c>
      <c r="L13" s="30" t="s">
        <v>16</v>
      </c>
      <c r="M13" s="35">
        <v>2011</v>
      </c>
      <c r="N13" s="37" t="s">
        <v>543</v>
      </c>
    </row>
    <row r="14" spans="1:14" ht="32.4">
      <c r="A14" s="28">
        <v>13</v>
      </c>
      <c r="B14" s="39" t="s">
        <v>12</v>
      </c>
      <c r="C14" s="36" t="s">
        <v>544</v>
      </c>
      <c r="D14" s="31" t="s">
        <v>545</v>
      </c>
      <c r="E14" s="31" t="s">
        <v>546</v>
      </c>
      <c r="F14" s="40">
        <v>9780203124260</v>
      </c>
      <c r="G14" s="40">
        <v>9780415600125</v>
      </c>
      <c r="H14" s="41" t="s">
        <v>547</v>
      </c>
      <c r="I14" s="35">
        <v>1</v>
      </c>
      <c r="J14" s="35">
        <v>1</v>
      </c>
      <c r="K14" s="36" t="s">
        <v>548</v>
      </c>
      <c r="L14" s="36" t="s">
        <v>16</v>
      </c>
      <c r="M14" s="35">
        <v>2012</v>
      </c>
      <c r="N14" s="37" t="s">
        <v>549</v>
      </c>
    </row>
    <row r="15" spans="1:14" ht="32.4">
      <c r="A15" s="28">
        <v>14</v>
      </c>
      <c r="B15" s="29" t="s">
        <v>12</v>
      </c>
      <c r="C15" s="30" t="s">
        <v>550</v>
      </c>
      <c r="D15" s="31" t="s">
        <v>551</v>
      </c>
      <c r="E15" s="31" t="s">
        <v>552</v>
      </c>
      <c r="F15" s="32">
        <v>9780203583906</v>
      </c>
      <c r="G15" s="32">
        <v>9780415894128</v>
      </c>
      <c r="H15" s="33" t="s">
        <v>553</v>
      </c>
      <c r="I15" s="34">
        <v>1</v>
      </c>
      <c r="J15" s="34">
        <v>1</v>
      </c>
      <c r="K15" s="30" t="s">
        <v>554</v>
      </c>
      <c r="L15" s="30" t="s">
        <v>16</v>
      </c>
      <c r="M15" s="35">
        <v>2013</v>
      </c>
      <c r="N15" s="37" t="s">
        <v>555</v>
      </c>
    </row>
    <row r="16" spans="1:14" ht="32.4">
      <c r="A16" s="28">
        <v>15</v>
      </c>
      <c r="B16" s="29" t="s">
        <v>12</v>
      </c>
      <c r="C16" s="30" t="s">
        <v>389</v>
      </c>
      <c r="D16" s="31" t="s">
        <v>556</v>
      </c>
      <c r="E16" s="31" t="s">
        <v>557</v>
      </c>
      <c r="F16" s="32">
        <v>9780203106280</v>
      </c>
      <c r="G16" s="32">
        <v>9780415689007</v>
      </c>
      <c r="H16" s="33" t="s">
        <v>558</v>
      </c>
      <c r="I16" s="34">
        <v>1</v>
      </c>
      <c r="J16" s="34">
        <v>1</v>
      </c>
      <c r="K16" s="36" t="s">
        <v>559</v>
      </c>
      <c r="L16" s="30" t="s">
        <v>16</v>
      </c>
      <c r="M16" s="35">
        <v>2012</v>
      </c>
      <c r="N16" s="37" t="s">
        <v>560</v>
      </c>
    </row>
    <row r="17" spans="1:14" ht="48.6">
      <c r="A17" s="28">
        <v>16</v>
      </c>
      <c r="B17" s="29" t="s">
        <v>12</v>
      </c>
      <c r="C17" s="30" t="s">
        <v>561</v>
      </c>
      <c r="D17" s="31" t="s">
        <v>562</v>
      </c>
      <c r="E17" s="31" t="s">
        <v>563</v>
      </c>
      <c r="F17" s="32">
        <v>9780203830390</v>
      </c>
      <c r="G17" s="32">
        <v>9780415991278</v>
      </c>
      <c r="H17" s="33" t="s">
        <v>564</v>
      </c>
      <c r="I17" s="34">
        <v>1</v>
      </c>
      <c r="J17" s="34">
        <v>1</v>
      </c>
      <c r="K17" s="36" t="s">
        <v>565</v>
      </c>
      <c r="L17" s="30" t="s">
        <v>16</v>
      </c>
      <c r="M17" s="35">
        <v>2011</v>
      </c>
      <c r="N17" s="37" t="s">
        <v>566</v>
      </c>
    </row>
    <row r="18" spans="1:14" ht="15.75">
      <c r="A18" s="28">
        <v>17</v>
      </c>
      <c r="B18" s="29" t="s">
        <v>12</v>
      </c>
      <c r="C18" s="30" t="s">
        <v>567</v>
      </c>
      <c r="D18" s="31" t="s">
        <v>568</v>
      </c>
      <c r="E18" s="31" t="s">
        <v>569</v>
      </c>
      <c r="F18" s="32">
        <v>9780203588031</v>
      </c>
      <c r="G18" s="32">
        <v>9780415623438</v>
      </c>
      <c r="H18" s="33" t="s">
        <v>570</v>
      </c>
      <c r="I18" s="34">
        <v>1</v>
      </c>
      <c r="J18" s="34">
        <v>1</v>
      </c>
      <c r="K18" s="30" t="s">
        <v>571</v>
      </c>
      <c r="L18" s="30" t="s">
        <v>16</v>
      </c>
      <c r="M18" s="35">
        <v>2013</v>
      </c>
      <c r="N18" s="37" t="s">
        <v>572</v>
      </c>
    </row>
    <row r="19" spans="1:14" ht="15.75">
      <c r="A19" s="28">
        <v>18</v>
      </c>
      <c r="B19" s="29" t="s">
        <v>12</v>
      </c>
      <c r="C19" s="30" t="s">
        <v>573</v>
      </c>
      <c r="D19" s="31" t="s">
        <v>574</v>
      </c>
      <c r="E19" s="31" t="s">
        <v>575</v>
      </c>
      <c r="F19" s="32">
        <v>9780203803134</v>
      </c>
      <c r="G19" s="32">
        <v>9781848729001</v>
      </c>
      <c r="H19" s="33" t="s">
        <v>576</v>
      </c>
      <c r="I19" s="34">
        <v>1</v>
      </c>
      <c r="J19" s="34">
        <v>1</v>
      </c>
      <c r="K19" s="36" t="s">
        <v>577</v>
      </c>
      <c r="L19" s="30" t="s">
        <v>207</v>
      </c>
      <c r="M19" s="35">
        <v>2012</v>
      </c>
      <c r="N19" s="37" t="s">
        <v>578</v>
      </c>
    </row>
    <row r="20" spans="1:14" ht="32.4">
      <c r="A20" s="28">
        <v>19</v>
      </c>
      <c r="B20" s="29" t="s">
        <v>12</v>
      </c>
      <c r="C20" s="30" t="s">
        <v>579</v>
      </c>
      <c r="D20" s="31" t="s">
        <v>580</v>
      </c>
      <c r="E20" s="31" t="s">
        <v>581</v>
      </c>
      <c r="F20" s="32">
        <v>9780203817964</v>
      </c>
      <c r="G20" s="32">
        <v>9781848729360</v>
      </c>
      <c r="H20" s="33" t="s">
        <v>582</v>
      </c>
      <c r="I20" s="34">
        <v>1</v>
      </c>
      <c r="J20" s="34">
        <v>1</v>
      </c>
      <c r="K20" s="36" t="s">
        <v>583</v>
      </c>
      <c r="L20" s="30" t="s">
        <v>207</v>
      </c>
      <c r="M20" s="35">
        <v>2011</v>
      </c>
      <c r="N20" s="37" t="s">
        <v>584</v>
      </c>
    </row>
    <row r="21" spans="1:14" ht="32.4">
      <c r="A21" s="28">
        <v>20</v>
      </c>
      <c r="B21" s="29" t="s">
        <v>12</v>
      </c>
      <c r="C21" s="30" t="s">
        <v>450</v>
      </c>
      <c r="D21" s="31" t="s">
        <v>585</v>
      </c>
      <c r="E21" s="31" t="s">
        <v>586</v>
      </c>
      <c r="F21" s="32">
        <v>9780203117798</v>
      </c>
      <c r="G21" s="32">
        <v>9780415522502</v>
      </c>
      <c r="H21" s="33" t="s">
        <v>587</v>
      </c>
      <c r="I21" s="34">
        <v>1</v>
      </c>
      <c r="J21" s="34">
        <v>1</v>
      </c>
      <c r="K21" s="36" t="s">
        <v>588</v>
      </c>
      <c r="L21" s="30" t="s">
        <v>16</v>
      </c>
      <c r="M21" s="35">
        <v>2012</v>
      </c>
      <c r="N21" s="37" t="s">
        <v>589</v>
      </c>
    </row>
    <row r="22" spans="1:14" ht="15.75">
      <c r="A22" s="28">
        <v>21</v>
      </c>
      <c r="B22" s="29" t="s">
        <v>12</v>
      </c>
      <c r="C22" s="30" t="s">
        <v>286</v>
      </c>
      <c r="D22" s="31" t="s">
        <v>590</v>
      </c>
      <c r="E22" s="31" t="s">
        <v>591</v>
      </c>
      <c r="F22" s="32">
        <v>9780203866801</v>
      </c>
      <c r="G22" s="32">
        <v>9780415559263</v>
      </c>
      <c r="H22" s="33" t="s">
        <v>592</v>
      </c>
      <c r="I22" s="34">
        <v>1</v>
      </c>
      <c r="J22" s="34">
        <v>1</v>
      </c>
      <c r="K22" s="36" t="s">
        <v>593</v>
      </c>
      <c r="L22" s="30" t="s">
        <v>16</v>
      </c>
      <c r="M22" s="35">
        <v>2011</v>
      </c>
      <c r="N22" s="37" t="s">
        <v>594</v>
      </c>
    </row>
    <row r="23" spans="1:14" ht="32.4">
      <c r="A23" s="28">
        <v>22</v>
      </c>
      <c r="B23" s="29" t="s">
        <v>12</v>
      </c>
      <c r="C23" s="30" t="s">
        <v>595</v>
      </c>
      <c r="D23" s="31" t="s">
        <v>596</v>
      </c>
      <c r="E23" s="31" t="s">
        <v>597</v>
      </c>
      <c r="F23" s="32">
        <v>9780203834091</v>
      </c>
      <c r="G23" s="32">
        <v>9781841697833</v>
      </c>
      <c r="H23" s="33" t="s">
        <v>598</v>
      </c>
      <c r="I23" s="34">
        <v>1</v>
      </c>
      <c r="J23" s="34">
        <v>1</v>
      </c>
      <c r="K23" s="36" t="s">
        <v>599</v>
      </c>
      <c r="L23" s="30" t="s">
        <v>207</v>
      </c>
      <c r="M23" s="35">
        <v>2011</v>
      </c>
      <c r="N23" s="37" t="s">
        <v>600</v>
      </c>
    </row>
    <row r="24" spans="1:14" ht="32.4">
      <c r="A24" s="28">
        <v>23</v>
      </c>
      <c r="B24" s="29" t="s">
        <v>12</v>
      </c>
      <c r="C24" s="30" t="s">
        <v>601</v>
      </c>
      <c r="D24" s="31" t="s">
        <v>602</v>
      </c>
      <c r="E24" s="31" t="s">
        <v>603</v>
      </c>
      <c r="F24" s="32">
        <v>9780203098448</v>
      </c>
      <c r="G24" s="32">
        <v>9780415492799</v>
      </c>
      <c r="H24" s="33" t="s">
        <v>604</v>
      </c>
      <c r="I24" s="34">
        <v>1</v>
      </c>
      <c r="J24" s="34">
        <v>1</v>
      </c>
      <c r="K24" s="30" t="s">
        <v>605</v>
      </c>
      <c r="L24" s="30" t="s">
        <v>16</v>
      </c>
      <c r="M24" s="35">
        <v>2013</v>
      </c>
      <c r="N24" s="37" t="s">
        <v>606</v>
      </c>
    </row>
    <row r="25" spans="1:14" ht="48.6">
      <c r="A25" s="28">
        <v>24</v>
      </c>
      <c r="B25" s="29" t="s">
        <v>12</v>
      </c>
      <c r="C25" s="30" t="s">
        <v>607</v>
      </c>
      <c r="D25" s="31" t="s">
        <v>608</v>
      </c>
      <c r="E25" s="31" t="s">
        <v>609</v>
      </c>
      <c r="F25" s="32">
        <v>9780203817438</v>
      </c>
      <c r="G25" s="32">
        <v>9780415600729</v>
      </c>
      <c r="H25" s="33" t="s">
        <v>610</v>
      </c>
      <c r="I25" s="34">
        <v>1</v>
      </c>
      <c r="J25" s="34">
        <v>1</v>
      </c>
      <c r="K25" s="30" t="s">
        <v>611</v>
      </c>
      <c r="L25" s="30" t="s">
        <v>16</v>
      </c>
      <c r="M25" s="35">
        <v>2013</v>
      </c>
      <c r="N25" s="37" t="s">
        <v>612</v>
      </c>
    </row>
    <row r="26" spans="1:14" ht="32.4">
      <c r="A26" s="28">
        <v>25</v>
      </c>
      <c r="B26" s="29" t="s">
        <v>12</v>
      </c>
      <c r="C26" s="30" t="s">
        <v>613</v>
      </c>
      <c r="D26" s="31" t="s">
        <v>614</v>
      </c>
      <c r="E26" s="31" t="s">
        <v>615</v>
      </c>
      <c r="F26" s="32">
        <v>9780203856086</v>
      </c>
      <c r="G26" s="32">
        <v>9781848720404</v>
      </c>
      <c r="H26" s="33" t="s">
        <v>616</v>
      </c>
      <c r="I26" s="34">
        <v>1</v>
      </c>
      <c r="J26" s="34">
        <v>1</v>
      </c>
      <c r="K26" s="36" t="s">
        <v>617</v>
      </c>
      <c r="L26" s="30" t="s">
        <v>207</v>
      </c>
      <c r="M26" s="35">
        <v>2010</v>
      </c>
      <c r="N26" s="37" t="s">
        <v>618</v>
      </c>
    </row>
    <row r="27" spans="1:14" ht="15.75">
      <c r="A27" s="28">
        <v>26</v>
      </c>
      <c r="B27" s="29" t="s">
        <v>12</v>
      </c>
      <c r="C27" s="30" t="s">
        <v>290</v>
      </c>
      <c r="D27" s="31" t="s">
        <v>619</v>
      </c>
      <c r="E27" s="31" t="s">
        <v>620</v>
      </c>
      <c r="F27" s="32">
        <v>9780203834107</v>
      </c>
      <c r="G27" s="32">
        <v>9781841698946</v>
      </c>
      <c r="H27" s="33" t="s">
        <v>621</v>
      </c>
      <c r="I27" s="34">
        <v>1</v>
      </c>
      <c r="J27" s="34">
        <v>1</v>
      </c>
      <c r="K27" s="30" t="s">
        <v>622</v>
      </c>
      <c r="L27" s="30" t="s">
        <v>207</v>
      </c>
      <c r="M27" s="35">
        <v>2011</v>
      </c>
      <c r="N27" s="37" t="s">
        <v>623</v>
      </c>
    </row>
    <row r="28" spans="1:14" ht="15.75">
      <c r="A28" s="28">
        <v>27</v>
      </c>
      <c r="B28" s="29" t="s">
        <v>12</v>
      </c>
      <c r="C28" s="30" t="s">
        <v>624</v>
      </c>
      <c r="D28" s="31" t="s">
        <v>625</v>
      </c>
      <c r="E28" s="31" t="s">
        <v>626</v>
      </c>
      <c r="F28" s="32">
        <v>9780203835920</v>
      </c>
      <c r="G28" s="32">
        <v>9781841694894</v>
      </c>
      <c r="H28" s="33" t="s">
        <v>627</v>
      </c>
      <c r="I28" s="34">
        <v>1</v>
      </c>
      <c r="J28" s="34">
        <v>1</v>
      </c>
      <c r="K28" s="42" t="s">
        <v>628</v>
      </c>
      <c r="L28" s="30" t="s">
        <v>207</v>
      </c>
      <c r="M28" s="35">
        <v>2011</v>
      </c>
      <c r="N28" s="37" t="s">
        <v>629</v>
      </c>
    </row>
    <row r="29" spans="1:14" ht="32.4">
      <c r="A29" s="28">
        <v>28</v>
      </c>
      <c r="B29" s="29" t="s">
        <v>12</v>
      </c>
      <c r="C29" s="30" t="s">
        <v>630</v>
      </c>
      <c r="D29" s="31" t="s">
        <v>631</v>
      </c>
      <c r="E29" s="31" t="s">
        <v>632</v>
      </c>
      <c r="F29" s="32">
        <v>9780203114018</v>
      </c>
      <c r="G29" s="32">
        <v>9780415533799</v>
      </c>
      <c r="H29" s="33" t="s">
        <v>633</v>
      </c>
      <c r="I29" s="34">
        <v>1</v>
      </c>
      <c r="J29" s="34">
        <v>1</v>
      </c>
      <c r="K29" s="36" t="s">
        <v>634</v>
      </c>
      <c r="L29" s="30" t="s">
        <v>16</v>
      </c>
      <c r="M29" s="35">
        <v>2012</v>
      </c>
      <c r="N29" s="37" t="s">
        <v>635</v>
      </c>
    </row>
    <row r="30" spans="1:14" ht="32.4">
      <c r="A30" s="28">
        <v>29</v>
      </c>
      <c r="B30" s="29" t="s">
        <v>12</v>
      </c>
      <c r="C30" s="30" t="s">
        <v>636</v>
      </c>
      <c r="D30" s="31" t="s">
        <v>637</v>
      </c>
      <c r="E30" s="31" t="s">
        <v>638</v>
      </c>
      <c r="F30" s="32">
        <v>9780203124642</v>
      </c>
      <c r="G30" s="32">
        <v>9780415696920</v>
      </c>
      <c r="H30" s="33" t="s">
        <v>639</v>
      </c>
      <c r="I30" s="34">
        <v>1</v>
      </c>
      <c r="J30" s="34">
        <v>1</v>
      </c>
      <c r="K30" s="30" t="s">
        <v>640</v>
      </c>
      <c r="L30" s="30" t="s">
        <v>16</v>
      </c>
      <c r="M30" s="35">
        <v>2012</v>
      </c>
      <c r="N30" s="37" t="s">
        <v>641</v>
      </c>
    </row>
    <row r="31" spans="1:14" ht="32.4">
      <c r="A31" s="28">
        <v>30</v>
      </c>
      <c r="B31" s="29" t="s">
        <v>12</v>
      </c>
      <c r="C31" s="30" t="s">
        <v>296</v>
      </c>
      <c r="D31" s="31" t="s">
        <v>642</v>
      </c>
      <c r="E31" s="31" t="s">
        <v>643</v>
      </c>
      <c r="F31" s="32">
        <v>9780203852422</v>
      </c>
      <c r="G31" s="32">
        <v>9780415879088</v>
      </c>
      <c r="H31" s="33" t="s">
        <v>644</v>
      </c>
      <c r="I31" s="34">
        <v>1</v>
      </c>
      <c r="J31" s="34">
        <v>1</v>
      </c>
      <c r="K31" s="36" t="s">
        <v>645</v>
      </c>
      <c r="L31" s="30" t="s">
        <v>16</v>
      </c>
      <c r="M31" s="35">
        <v>2011</v>
      </c>
      <c r="N31" s="37" t="s">
        <v>646</v>
      </c>
    </row>
    <row r="32" spans="1:14" ht="32.4">
      <c r="A32" s="28">
        <v>31</v>
      </c>
      <c r="B32" s="29" t="s">
        <v>12</v>
      </c>
      <c r="C32" s="30" t="s">
        <v>179</v>
      </c>
      <c r="D32" s="31" t="s">
        <v>647</v>
      </c>
      <c r="E32" s="31" t="s">
        <v>648</v>
      </c>
      <c r="F32" s="32">
        <v>9780203104743</v>
      </c>
      <c r="G32" s="32">
        <v>9780415595223</v>
      </c>
      <c r="H32" s="33" t="s">
        <v>649</v>
      </c>
      <c r="I32" s="34">
        <v>1</v>
      </c>
      <c r="J32" s="34">
        <v>1</v>
      </c>
      <c r="K32" s="30" t="s">
        <v>650</v>
      </c>
      <c r="L32" s="30" t="s">
        <v>16</v>
      </c>
      <c r="M32" s="35">
        <v>2013</v>
      </c>
      <c r="N32" s="37" t="s">
        <v>651</v>
      </c>
    </row>
    <row r="33" spans="1:14" ht="48.6">
      <c r="A33" s="28">
        <v>32</v>
      </c>
      <c r="B33" s="29" t="s">
        <v>12</v>
      </c>
      <c r="C33" s="30" t="s">
        <v>154</v>
      </c>
      <c r="D33" s="31" t="s">
        <v>652</v>
      </c>
      <c r="E33" s="31" t="s">
        <v>653</v>
      </c>
      <c r="F33" s="32">
        <v>9781849775168</v>
      </c>
      <c r="G33" s="32">
        <v>9781844077366</v>
      </c>
      <c r="H33" s="33" t="s">
        <v>654</v>
      </c>
      <c r="I33" s="34">
        <v>1</v>
      </c>
      <c r="J33" s="34">
        <v>1</v>
      </c>
      <c r="K33" s="30" t="s">
        <v>655</v>
      </c>
      <c r="L33" s="30" t="s">
        <v>16</v>
      </c>
      <c r="M33" s="35">
        <v>2010</v>
      </c>
      <c r="N33" s="37" t="s">
        <v>656</v>
      </c>
    </row>
    <row r="34" spans="1:14" ht="32.4">
      <c r="A34" s="28">
        <v>33</v>
      </c>
      <c r="B34" s="29" t="s">
        <v>12</v>
      </c>
      <c r="C34" s="30" t="s">
        <v>657</v>
      </c>
      <c r="D34" s="31" t="s">
        <v>658</v>
      </c>
      <c r="E34" s="31" t="s">
        <v>659</v>
      </c>
      <c r="F34" s="32">
        <v>9780203526149</v>
      </c>
      <c r="G34" s="32">
        <v>9780415888295</v>
      </c>
      <c r="H34" s="33" t="s">
        <v>660</v>
      </c>
      <c r="I34" s="34">
        <v>1</v>
      </c>
      <c r="J34" s="34">
        <v>1</v>
      </c>
      <c r="K34" s="30" t="s">
        <v>661</v>
      </c>
      <c r="L34" s="30" t="s">
        <v>16</v>
      </c>
      <c r="M34" s="35">
        <v>2013</v>
      </c>
      <c r="N34" s="37" t="s">
        <v>662</v>
      </c>
    </row>
    <row r="35" spans="1:17" s="38" customFormat="1" ht="15.75">
      <c r="A35" s="28">
        <v>34</v>
      </c>
      <c r="B35" s="29" t="s">
        <v>12</v>
      </c>
      <c r="C35" s="30" t="s">
        <v>165</v>
      </c>
      <c r="D35" s="31" t="s">
        <v>663</v>
      </c>
      <c r="E35" s="31" t="s">
        <v>664</v>
      </c>
      <c r="F35" s="32">
        <v>9780203809662</v>
      </c>
      <c r="G35" s="32">
        <v>9780415675321</v>
      </c>
      <c r="H35" s="33" t="s">
        <v>665</v>
      </c>
      <c r="I35" s="34">
        <v>1</v>
      </c>
      <c r="J35" s="34">
        <v>2</v>
      </c>
      <c r="K35" s="30" t="s">
        <v>666</v>
      </c>
      <c r="L35" s="30" t="s">
        <v>16</v>
      </c>
      <c r="M35" s="35">
        <v>2012</v>
      </c>
      <c r="N35" s="37" t="s">
        <v>667</v>
      </c>
      <c r="P35"/>
      <c r="Q35"/>
    </row>
    <row r="36" spans="1:14" ht="15.75">
      <c r="A36" s="28">
        <v>35</v>
      </c>
      <c r="B36" s="29" t="s">
        <v>12</v>
      </c>
      <c r="C36" s="30" t="s">
        <v>668</v>
      </c>
      <c r="D36" s="31" t="s">
        <v>669</v>
      </c>
      <c r="E36" s="31" t="s">
        <v>670</v>
      </c>
      <c r="F36" s="32">
        <v>9780203852675</v>
      </c>
      <c r="G36" s="32">
        <v>9780415800181</v>
      </c>
      <c r="H36" s="33" t="s">
        <v>671</v>
      </c>
      <c r="I36" s="34">
        <v>1</v>
      </c>
      <c r="J36" s="34">
        <v>1</v>
      </c>
      <c r="K36" s="30" t="s">
        <v>672</v>
      </c>
      <c r="L36" s="30" t="s">
        <v>16</v>
      </c>
      <c r="M36" s="35">
        <v>2010</v>
      </c>
      <c r="N36" s="37" t="s">
        <v>673</v>
      </c>
    </row>
    <row r="37" spans="1:14" ht="32.4">
      <c r="A37" s="28">
        <v>36</v>
      </c>
      <c r="B37" s="29" t="s">
        <v>12</v>
      </c>
      <c r="C37" s="30" t="s">
        <v>142</v>
      </c>
      <c r="D37" s="31" t="s">
        <v>674</v>
      </c>
      <c r="E37" s="31" t="s">
        <v>675</v>
      </c>
      <c r="F37" s="32">
        <v>9780080969978</v>
      </c>
      <c r="G37" s="32">
        <v>9780080969961</v>
      </c>
      <c r="H37" s="33" t="s">
        <v>676</v>
      </c>
      <c r="I37" s="34">
        <v>1</v>
      </c>
      <c r="J37" s="34">
        <v>2</v>
      </c>
      <c r="K37" s="30" t="s">
        <v>677</v>
      </c>
      <c r="L37" s="30" t="s">
        <v>16</v>
      </c>
      <c r="M37" s="35">
        <v>2011</v>
      </c>
      <c r="N37" s="37" t="s">
        <v>678</v>
      </c>
    </row>
    <row r="38" spans="1:14" ht="48.6">
      <c r="A38" s="28">
        <v>37</v>
      </c>
      <c r="B38" s="29" t="s">
        <v>12</v>
      </c>
      <c r="C38" s="30" t="s">
        <v>179</v>
      </c>
      <c r="D38" s="31" t="s">
        <v>679</v>
      </c>
      <c r="E38" s="31" t="s">
        <v>680</v>
      </c>
      <c r="F38" s="32">
        <v>9780203101834</v>
      </c>
      <c r="G38" s="32">
        <v>9780415508964</v>
      </c>
      <c r="H38" s="33" t="s">
        <v>681</v>
      </c>
      <c r="I38" s="34">
        <v>1</v>
      </c>
      <c r="J38" s="34">
        <v>1</v>
      </c>
      <c r="K38" s="42" t="s">
        <v>682</v>
      </c>
      <c r="L38" s="30" t="s">
        <v>16</v>
      </c>
      <c r="M38" s="35">
        <v>2013</v>
      </c>
      <c r="N38" s="37" t="s">
        <v>683</v>
      </c>
    </row>
    <row r="39" spans="1:14" ht="48.6">
      <c r="A39" s="28">
        <v>38</v>
      </c>
      <c r="B39" s="29" t="s">
        <v>12</v>
      </c>
      <c r="C39" s="30" t="s">
        <v>334</v>
      </c>
      <c r="D39" s="31" t="s">
        <v>684</v>
      </c>
      <c r="E39" s="31" t="s">
        <v>685</v>
      </c>
      <c r="F39" s="32">
        <v>9780203152867</v>
      </c>
      <c r="G39" s="32">
        <v>9780415693844</v>
      </c>
      <c r="H39" s="33" t="s">
        <v>686</v>
      </c>
      <c r="I39" s="34">
        <v>1</v>
      </c>
      <c r="J39" s="34">
        <v>2</v>
      </c>
      <c r="K39" s="30" t="s">
        <v>687</v>
      </c>
      <c r="L39" s="30" t="s">
        <v>16</v>
      </c>
      <c r="M39" s="35">
        <v>2012</v>
      </c>
      <c r="N39" s="37" t="s">
        <v>688</v>
      </c>
    </row>
    <row r="40" spans="1:14" ht="64.8">
      <c r="A40" s="28">
        <v>39</v>
      </c>
      <c r="B40" s="39" t="s">
        <v>12</v>
      </c>
      <c r="C40" s="36" t="s">
        <v>689</v>
      </c>
      <c r="D40" s="31" t="s">
        <v>690</v>
      </c>
      <c r="E40" s="31" t="s">
        <v>691</v>
      </c>
      <c r="F40" s="40">
        <v>9780203834312</v>
      </c>
      <c r="G40" s="40">
        <v>9780415565677</v>
      </c>
      <c r="H40" s="41" t="s">
        <v>692</v>
      </c>
      <c r="I40" s="35">
        <v>1</v>
      </c>
      <c r="J40" s="35">
        <v>2</v>
      </c>
      <c r="K40" s="36" t="s">
        <v>693</v>
      </c>
      <c r="L40" s="36" t="s">
        <v>16</v>
      </c>
      <c r="M40" s="35">
        <v>2011</v>
      </c>
      <c r="N40" s="37" t="s">
        <v>694</v>
      </c>
    </row>
    <row r="41" spans="1:14" ht="48.6">
      <c r="A41" s="28">
        <v>40</v>
      </c>
      <c r="B41" s="29" t="s">
        <v>12</v>
      </c>
      <c r="C41" s="30" t="s">
        <v>168</v>
      </c>
      <c r="D41" s="31" t="s">
        <v>695</v>
      </c>
      <c r="E41" s="31" t="s">
        <v>696</v>
      </c>
      <c r="F41" s="32">
        <v>9780203112267</v>
      </c>
      <c r="G41" s="32">
        <v>9780415669061</v>
      </c>
      <c r="H41" s="33" t="s">
        <v>697</v>
      </c>
      <c r="I41" s="34">
        <v>1</v>
      </c>
      <c r="J41" s="34">
        <v>1</v>
      </c>
      <c r="K41" s="30" t="s">
        <v>698</v>
      </c>
      <c r="L41" s="30" t="s">
        <v>16</v>
      </c>
      <c r="M41" s="35">
        <v>2012</v>
      </c>
      <c r="N41" s="37" t="s">
        <v>699</v>
      </c>
    </row>
    <row r="42" spans="1:14" ht="32.4">
      <c r="A42" s="28">
        <v>41</v>
      </c>
      <c r="B42" s="29" t="s">
        <v>12</v>
      </c>
      <c r="C42" s="30" t="s">
        <v>450</v>
      </c>
      <c r="D42" s="31" t="s">
        <v>700</v>
      </c>
      <c r="E42" s="31" t="s">
        <v>701</v>
      </c>
      <c r="F42" s="32">
        <v>9780203070635</v>
      </c>
      <c r="G42" s="32">
        <v>9780415810913</v>
      </c>
      <c r="H42" s="33" t="s">
        <v>702</v>
      </c>
      <c r="I42" s="34">
        <v>1</v>
      </c>
      <c r="J42" s="34">
        <v>1</v>
      </c>
      <c r="K42" s="36" t="s">
        <v>703</v>
      </c>
      <c r="L42" s="30" t="s">
        <v>16</v>
      </c>
      <c r="M42" s="35">
        <v>2013</v>
      </c>
      <c r="N42" s="37" t="s">
        <v>704</v>
      </c>
    </row>
    <row r="43" spans="1:14" ht="32.4">
      <c r="A43" s="28">
        <v>42</v>
      </c>
      <c r="B43" s="29" t="s">
        <v>12</v>
      </c>
      <c r="C43" s="30" t="s">
        <v>705</v>
      </c>
      <c r="D43" s="31" t="s">
        <v>706</v>
      </c>
      <c r="E43" s="31" t="s">
        <v>707</v>
      </c>
      <c r="F43" s="32">
        <v>9780080879673</v>
      </c>
      <c r="G43" s="32">
        <v>9781856176040</v>
      </c>
      <c r="H43" s="33" t="s">
        <v>708</v>
      </c>
      <c r="I43" s="34">
        <v>1</v>
      </c>
      <c r="J43" s="34">
        <v>1</v>
      </c>
      <c r="K43" s="30" t="s">
        <v>709</v>
      </c>
      <c r="L43" s="30" t="s">
        <v>16</v>
      </c>
      <c r="M43" s="35">
        <v>2010</v>
      </c>
      <c r="N43" s="37" t="s">
        <v>710</v>
      </c>
    </row>
    <row r="44" spans="1:14" ht="32.4">
      <c r="A44" s="28">
        <v>43</v>
      </c>
      <c r="B44" s="29" t="s">
        <v>12</v>
      </c>
      <c r="C44" s="30" t="s">
        <v>290</v>
      </c>
      <c r="D44" s="31" t="s">
        <v>711</v>
      </c>
      <c r="E44" s="31" t="s">
        <v>712</v>
      </c>
      <c r="F44" s="32">
        <v>9780203816783</v>
      </c>
      <c r="G44" s="32">
        <v>9781848729506</v>
      </c>
      <c r="H44" s="33" t="s">
        <v>713</v>
      </c>
      <c r="I44" s="34">
        <v>1</v>
      </c>
      <c r="J44" s="34">
        <v>1</v>
      </c>
      <c r="K44" s="30" t="s">
        <v>714</v>
      </c>
      <c r="L44" s="30" t="s">
        <v>207</v>
      </c>
      <c r="M44" s="35">
        <v>2012</v>
      </c>
      <c r="N44" s="37" t="s">
        <v>715</v>
      </c>
    </row>
    <row r="45" spans="8:9" ht="15.75">
      <c r="H45" s="46" t="s">
        <v>716</v>
      </c>
      <c r="I45" s="47">
        <f>SUM(I2:I44)</f>
        <v>43</v>
      </c>
    </row>
  </sheetData>
  <hyperlinks>
    <hyperlink ref="N2" r:id="rId1" display="http://www.tandfebooks.com/isbn/9780203181911"/>
    <hyperlink ref="N3" r:id="rId2" display="http://www.tandfebooks.com/isbn/9780203874936"/>
    <hyperlink ref="N4" r:id="rId3" display="http://www.tandfebooks.com/isbn/9780203803783"/>
    <hyperlink ref="N5" r:id="rId4" display="http://www.tandfebooks.com/isbn/9780203102565"/>
    <hyperlink ref="N6" r:id="rId5" display="http://www.tandfebooks.com/isbn/9780203069103"/>
    <hyperlink ref="N7" r:id="rId6" display="http://www.tandfebooks.com/isbn/9780203102725"/>
    <hyperlink ref="N8" r:id="rId7" display="http://www.tandfebooks.com/isbn/9780203114865"/>
    <hyperlink ref="N9" r:id="rId8" display="http://www.tandfebooks.com/isbn/9780203128473"/>
    <hyperlink ref="N10" r:id="rId9" display="http://www.tandfebooks.com/isbn/9780203115053"/>
    <hyperlink ref="N11" r:id="rId10" display="http://www.tandfebooks.com/isbn/9780203136164"/>
    <hyperlink ref="N12" r:id="rId11" display="http://www.tandfebooks.com/isbn/9780203190661"/>
    <hyperlink ref="N13" r:id="rId12" display="http://www.tandfebooks.com/isbn/9780203844366"/>
    <hyperlink ref="N14" r:id="rId13" display="http://www.tandfebooks.com/isbn/9780203124260"/>
    <hyperlink ref="N15" r:id="rId14" display="http://www.tandfebooks.com/isbn/9780203583906"/>
    <hyperlink ref="N16" r:id="rId15" display="http://www.tandfebooks.com/isbn/9780203106280"/>
    <hyperlink ref="N17" r:id="rId16" display="http://www.tandfebooks.com/isbn/9780203830390"/>
    <hyperlink ref="N18" r:id="rId17" display="http://www.tandfebooks.com/isbn/9780203588031"/>
    <hyperlink ref="N19" r:id="rId18" display="http://www.tandfebooks.com/isbn/9780203803134"/>
    <hyperlink ref="N20" r:id="rId19" display="http://www.tandfebooks.com/isbn/9780203817964"/>
    <hyperlink ref="N21" r:id="rId20" display="http://www.tandfebooks.com/isbn/9780203117798"/>
    <hyperlink ref="N22" r:id="rId21" display="http://www.tandfebooks.com/isbn/9780203866801"/>
    <hyperlink ref="N23" r:id="rId22" display="http://www.tandfebooks.com/isbn/9780203834091"/>
    <hyperlink ref="N24" r:id="rId23" display="http://www.tandfebooks.com/isbn/9780203098448"/>
    <hyperlink ref="N25" r:id="rId24" display="http://www.tandfebooks.com/isbn/9780203817438"/>
    <hyperlink ref="N26" r:id="rId25" display="http://www.tandfebooks.com/isbn/9780203856086"/>
    <hyperlink ref="N27" r:id="rId26" display="http://www.tandfebooks.com/isbn/9780203834107"/>
    <hyperlink ref="N28" r:id="rId27" display="http://www.tandfebooks.com/isbn/9780203835920"/>
    <hyperlink ref="N29" r:id="rId28" display="http://www.tandfebooks.com/isbn/9780203114018"/>
    <hyperlink ref="N30" r:id="rId29" display="http://www.tandfebooks.com/isbn/9780203124642"/>
    <hyperlink ref="N31" r:id="rId30" display="http://www.tandfebooks.com/isbn/9780203852422"/>
    <hyperlink ref="N32" r:id="rId31" display="http://www.tandfebooks.com/isbn/9780203104743"/>
    <hyperlink ref="N33" r:id="rId32" display="http://www.tandfebooks.com/isbn/9781849775168"/>
    <hyperlink ref="N34" r:id="rId33" display="http://www.tandfebooks.com/isbn/9780203526149"/>
    <hyperlink ref="N35" r:id="rId34" display="http://www.tandfebooks.com/isbn/9780203809662"/>
    <hyperlink ref="N36" r:id="rId35" display="http://www.tandfebooks.com/isbn/9780203852675"/>
    <hyperlink ref="N37" r:id="rId36" display="http://www.tandfebooks.com/isbn/9780080969978"/>
    <hyperlink ref="N38" r:id="rId37" display="http://www.tandfebooks.com/isbn/9780203101834"/>
    <hyperlink ref="N39" r:id="rId38" display="http://www.tandfebooks.com/isbn/9780203152867"/>
    <hyperlink ref="N40" r:id="rId39" display="http://www.tandfebooks.com/isbn/9780203834312"/>
    <hyperlink ref="N41" r:id="rId40" display="http://www.tandfebooks.com/isbn/9780203112267"/>
    <hyperlink ref="N42" r:id="rId41" display="http://www.tandfebooks.com/isbn/9780203070635"/>
    <hyperlink ref="N43" r:id="rId42" display="http://www.tandfebooks.com/isbn/9780080879673"/>
    <hyperlink ref="N44" r:id="rId43" display="http://www.tandfebooks.com/isbn/978020381678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2015-11-29T02:38:10Z</dcterms:created>
  <dcterms:modified xsi:type="dcterms:W3CDTF">2016-05-18T04:15:23Z</dcterms:modified>
  <cp:category/>
  <cp:version/>
  <cp:contentType/>
  <cp:contentStatus/>
</cp:coreProperties>
</file>