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0376" windowHeight="11760" tabRatio="440" activeTab="0"/>
  </bookViews>
  <sheets>
    <sheet name="FlySheet-2015" sheetId="1" r:id="rId1"/>
  </sheets>
  <definedNames/>
  <calcPr calcId="145621"/>
  <extLst/>
</workbook>
</file>

<file path=xl/sharedStrings.xml><?xml version="1.0" encoding="utf-8"?>
<sst xmlns="http://schemas.openxmlformats.org/spreadsheetml/2006/main" count="1145" uniqueCount="569">
  <si>
    <t>主題</t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</si>
  <si>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</si>
  <si>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</si>
  <si>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</si>
  <si>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</si>
  <si>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</si>
  <si>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</si>
  <si>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</si>
  <si>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</si>
  <si>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URL</t>
  </si>
  <si>
    <t>超連結</t>
  </si>
  <si>
    <t>備註1</t>
  </si>
  <si>
    <t>備註2</t>
  </si>
  <si>
    <t>M</t>
  </si>
  <si>
    <t>Critical Care Medicine; General Medicine; Internal Medicine; Obstetrics &amp; Gynecology; Physician Assistant</t>
  </si>
  <si>
    <t>Lippincott Williams &amp; Wilkins</t>
  </si>
  <si>
    <t>Advanced Practice; Clinical Laboratory Science &amp; Medical Technology; Emergency Medical Technology; Emergency Medicine &amp; Trauma; Internal Medicine; Laboratory Medicine; Medical Review; Nurse Practitioner; Pathology; Pathophysiology; Primary Care/Family Medicine/General Practice;Residents; Skills &amp; Procedures</t>
  </si>
  <si>
    <t>Wallach’s Interpretation of Diagnostic Tests: Pathways to Arriving at a Clinical Diagnosis</t>
  </si>
  <si>
    <t>Optometry; Pediatrics</t>
  </si>
  <si>
    <t>Visual Diagnosis and Treatment in Pediatrics</t>
  </si>
  <si>
    <t>Residents; Urology</t>
  </si>
  <si>
    <t>Urology</t>
  </si>
  <si>
    <t>Evidence-Based Medicine; Multidisciplinary Subjects</t>
  </si>
  <si>
    <t>Turning Knowledge into Action: Practical Guidance on How to Do Integrated Knowledge Translation Research</t>
  </si>
  <si>
    <t>Obstetrics &amp; Gynecology; Surgery</t>
  </si>
  <si>
    <t>General Medicine; Internal Medicine; Primary Care/Family Medicine/General Practice</t>
  </si>
  <si>
    <t>Taylor's Differential Diagnosis Manual: Symptoms and Signs in the Time-Limited Encounter</t>
  </si>
  <si>
    <t>Pharmacology</t>
  </si>
  <si>
    <t>Jones and Bartlett Learning, LLC</t>
  </si>
  <si>
    <t>Evidence-Based Medicine; Medical Research; Medical Writing</t>
  </si>
  <si>
    <t>Systematic Reviews to Answer Health Care Questions</t>
  </si>
  <si>
    <t>Synthesis of Prevalence and Incidence Data, The</t>
  </si>
  <si>
    <t>Surgery</t>
  </si>
  <si>
    <t>Surgery Review</t>
  </si>
  <si>
    <t>Primary Care/Family Medicine/General Practice; Psychiatric/Mental Health Nursing; Psychiatry; Psychology; Psychopharmacology; Substance Abuse</t>
  </si>
  <si>
    <t>Substance Abuse Handbook, The</t>
  </si>
  <si>
    <t>Stakeholder Engagement: The Role of Tacit Knowledge and Value Statements in Translation Science</t>
  </si>
  <si>
    <t>Holistic Nursing</t>
  </si>
  <si>
    <t>Spirituality in Nursing: Standing on Holy Ground</t>
  </si>
  <si>
    <t>Scott-Conner &amp; Dawson: Essential Operative Techniques and Anatomy</t>
  </si>
  <si>
    <t>Cardiology; Residents</t>
  </si>
  <si>
    <t>SCAI Interventional Cardiology Board Review</t>
  </si>
  <si>
    <t>Emergency Medical Technology;Emergency Medicine &amp; Trauma;Pediatrics,Primary Care/Family Medicine/General Practice;Toxicology</t>
  </si>
  <si>
    <t>Rosen &amp; Barkin's 5-Minute Emergency Medicine Consult</t>
  </si>
  <si>
    <t>Orthopedics;Residents</t>
  </si>
  <si>
    <t>Review of Orthopaedic Trauma</t>
  </si>
  <si>
    <t>Anesthesiology;Critical Care Medicine;Pain Management;Residents</t>
  </si>
  <si>
    <t>Advanced Practice;Internal Medicine;Legal Issues
;Medical Law;Ethics &amp; Other Humanities;Medical Review
;Nurse Practitioner;Primary Care/Family Medicine/General Practice;Residents</t>
  </si>
  <si>
    <t>Resolving Ethical Dilemmas: A Guide for Clinicians</t>
  </si>
  <si>
    <t>Imaging Technology; Internal Medicine; Medical Review
;Primary Care/Family Medicine/General Practice; Radiology
; Rehabilitation &amp; Physical Medicine; Residents</t>
  </si>
  <si>
    <t>Radiology 101: The Basics and Fundamentals of Imaging</t>
  </si>
  <si>
    <t>Cardiology</t>
  </si>
  <si>
    <t>Questions, Tricks, and Tips for the Echocardiography Boards</t>
  </si>
  <si>
    <t>Research &amp; Theory</t>
  </si>
  <si>
    <t>Psychiatric/Mental Health Nursing</t>
  </si>
  <si>
    <t>Advanced Practice</t>
  </si>
  <si>
    <t>Oncology</t>
  </si>
  <si>
    <t>Obstetrics &amp; Gynecology;Oncology;Pain Management;Primary Care/Family Medicine/General Practice;Residents</t>
  </si>
  <si>
    <t>Obstetrics &amp; Gynecology;Oncology;Surgery</t>
  </si>
  <si>
    <t>Principles and Practice of Gynecologic Oncology</t>
  </si>
  <si>
    <t>Advanced Practice;Internal Medicine;Nurse Practitioner;Obstetrics &amp; Gynecology;Physician Assistant;Primary Care/Family Medicine/General Practice;Residents</t>
  </si>
  <si>
    <t>Neurology;Residents</t>
  </si>
  <si>
    <t>Neurology,Neurosurgery;Radiology;Rehabilitation &amp; Physical Medicine</t>
  </si>
  <si>
    <t>Internal Medicine; Primary Care/Family Medicine/General Practice</t>
  </si>
  <si>
    <t>Emergency Medical Technology;
Emergency Medicine &amp; Trauma;
Radiology;
Rehabilitation &amp; Physical Medicine</t>
  </si>
  <si>
    <t>Nuclear Medicine;Oncology;Radiology;Rehabilitation &amp; Physical Medicine</t>
  </si>
  <si>
    <t>Anesthesiology;Cardiology;Radiology;Rehabilitation &amp; Physical Medicine;Surgery</t>
  </si>
  <si>
    <t>Anesthesiology;Neurology</t>
  </si>
  <si>
    <t>Obstetrics &amp; Gynecology</t>
  </si>
  <si>
    <t>Obstetrics &amp; Women's Health</t>
  </si>
  <si>
    <t>Critical Care Medicine; Occupational &amp; Environmental Medicine; 
Pulmonary Medicine; Residents; Respiratory Therapy</t>
  </si>
  <si>
    <t>Ophthalmology; Optometry</t>
  </si>
  <si>
    <t>Pediatric Nursing</t>
  </si>
  <si>
    <t>Ophthalmology; Optometry; Pediatrics; Surgery</t>
  </si>
  <si>
    <t>Emergency Medicine &amp; Trauma; Orthopedics</t>
  </si>
  <si>
    <t>Advanced Practice; Cardiology; Critical Care; Critical Care Medicine; Emergency Medical Technology; Emergency Medicine &amp; Trauma; 
Medical Review; Nurse Practitioner; Physician Assistant; Primary Care/Family Medicine/General Practice</t>
  </si>
  <si>
    <t>Oncology; Primary Care/Family Medicine/General Practice</t>
  </si>
  <si>
    <t>Advanced Practice; Internal Medicine; Nurse Practitioner; Nutrition &amp; Dietetics; Physician Assistant; Primary Care/Family Medicine/General Practice</t>
  </si>
  <si>
    <t>Food Science &amp; Nutrition; Nutrition/Diet Therapy</t>
  </si>
  <si>
    <t>Nutrition &amp; Dietetics</t>
  </si>
  <si>
    <t>Nurse Practitioner; Nursing Process &amp; Diagnosis</t>
  </si>
  <si>
    <t>Advanced Practice; Legal Issues</t>
  </si>
  <si>
    <t>Nursing Education</t>
  </si>
  <si>
    <t>Psychiatric/Mental Health Nursing; Psychiatry; Psychology; Psychopharmacology</t>
  </si>
  <si>
    <t>Neurology; Neuroradiology; Radiology</t>
  </si>
  <si>
    <t>Imaging Technology; Radiology; Sports Medicine</t>
  </si>
  <si>
    <t>Orthopedics; Pathology; Radiology</t>
  </si>
  <si>
    <t>Cardiology; Radiology; Rehabilitation &amp; Physical Medicine; Residents</t>
  </si>
  <si>
    <t>Orthopedics; Surgery</t>
  </si>
  <si>
    <t>Plastic &amp; Reconstructive Surgery</t>
  </si>
  <si>
    <t>Critical Care Medicine</t>
  </si>
  <si>
    <t>Maternal/Child</t>
  </si>
  <si>
    <t>Maternal/Child; Obstetrics &amp; Women's Health</t>
  </si>
  <si>
    <t>Residents; Surgery</t>
  </si>
  <si>
    <t>Cardiology; Residents; Surgery</t>
  </si>
  <si>
    <t>Surgery; Transplantation</t>
  </si>
  <si>
    <t>Otolaryngology</t>
  </si>
  <si>
    <t>Neurosurgery; Otolaryngology</t>
  </si>
  <si>
    <t>Neurosurgery;Orthopedics;Residents;Surgery</t>
  </si>
  <si>
    <t>Orthopedics; Podiatry; Residents</t>
  </si>
  <si>
    <t>Cardiology; Primary Care/Family Medicine/General Practice; Residents</t>
  </si>
  <si>
    <t>Anesthesiology; Cardiology; Critical Care; Critical Care Medicine; Emergency Medical Technology; Emergency Medicine &amp; Trauma; Pulmonary Medicine; Residents; Surgery</t>
  </si>
  <si>
    <t>Nursing Assessment;Nursing Education;Nursing Process &amp; Diagnosis</t>
  </si>
  <si>
    <t>Medical/Surgical Nursing;Nursing Process &amp; Diagnosis;Pathophysiology</t>
  </si>
  <si>
    <t>Anesthesiology; Cardiology; Critical Care; Critical Care Medicine
Emergency Medicine &amp; Trauma; Pulmonary Medicine; Residents</t>
  </si>
  <si>
    <t>Dermatology</t>
  </si>
  <si>
    <t>Infectious Diseases; Pulmonary Medicine
; Residents; Respiratory Therapy</t>
  </si>
  <si>
    <t>Gerontology; Home Care/Hospice</t>
  </si>
  <si>
    <t>Advanced Practice; Chiropractic; Internal Medicine; Nurse Practitioner; Orthopedics; Osteopathy; Primary Care/Family Medicine/General Practice</t>
  </si>
  <si>
    <t>Pharmacology; References</t>
  </si>
  <si>
    <t>Advanced Practice; Dictionaries &amp; Word References; General Interest Nursing; Medical/Surgical Nursing; Nurse Practitioner; Pathophysiology; Practical/Vocational Nursing; References</t>
  </si>
  <si>
    <t>Emergency Medicine &amp; Trauma</t>
  </si>
  <si>
    <t>ImagingTechnology; Oncology; Radiology; Rehabilitation &amp; Physical Medicine; Residents</t>
  </si>
  <si>
    <t>Psychiatry</t>
  </si>
  <si>
    <t>Clinical Laboratory Science &amp; Medical Technology; Informatics; Management &amp; Administration; Nursing Education</t>
  </si>
  <si>
    <t>Pulmonary Medicine</t>
  </si>
  <si>
    <t>Infectious Diseases</t>
  </si>
  <si>
    <t>Infections of the Central Nervous System</t>
  </si>
  <si>
    <t>Implementing Evidence Using an Action Research Framework</t>
  </si>
  <si>
    <t>Oncology;Orthopedics; Pathology; Radiology; Rehabilitation &amp; Physical Medicine</t>
  </si>
  <si>
    <t>Imaging of Soft Tissue Tumors</t>
  </si>
  <si>
    <t>Radiology;Surgery</t>
  </si>
  <si>
    <t>Imaging for Surgical Disease</t>
  </si>
  <si>
    <t>Advanced Practice;General Interest Nursing;Holistic Nursing;Medical/Surgical Nursing;Nursing Process &amp; Diagnosis</t>
  </si>
  <si>
    <t>Holistic Nursing: A Handbook for Practice</t>
  </si>
  <si>
    <t>Historical Emergence of Qualitative Synthesis, The</t>
  </si>
  <si>
    <t>Geriatrics &amp; Gerontology</t>
  </si>
  <si>
    <t>Healthy Aging: Principles and Clinical Practice for Clinicians</t>
  </si>
  <si>
    <t>Health Administration</t>
  </si>
  <si>
    <t>Health Care Finance: Basic Tools For Nonfinancial Managers</t>
  </si>
  <si>
    <t>Emergency Medical Technology;Emergency Medicine &amp; Trauma;Internal Medicine;Residents</t>
  </si>
  <si>
    <t>Harwood-Nuss' Clinical Practice of Emergency Medicine</t>
  </si>
  <si>
    <t>Ophthalmology;Optometry;Pediatrics</t>
  </si>
  <si>
    <t>Harley's Pediatric Ophthalmology</t>
  </si>
  <si>
    <t>Handbook of Targeted Cancer Therapy</t>
  </si>
  <si>
    <t>Neurology;Pediatrics</t>
  </si>
  <si>
    <t>Handbook of Pediatric Neurology</t>
  </si>
  <si>
    <t>Nephrology</t>
  </si>
  <si>
    <t>Handbook of Nephrology</t>
  </si>
  <si>
    <t>Handbook of Hepato-Pancreato-Biliary Surgery</t>
  </si>
  <si>
    <t>Emergency Medicine &amp; Trauma;Orthopedics;Residents</t>
  </si>
  <si>
    <t>Handbook of Fractures</t>
  </si>
  <si>
    <t>Anesthesiology;Pain Management</t>
  </si>
  <si>
    <t>Handbook of Clinical Anesthesia</t>
  </si>
  <si>
    <t>Evidence-Based Medicine;Multidisciplinary Subjects</t>
  </si>
  <si>
    <t>Grossman and Baim's Cardiac Catheterization, Angiography, and Intervention</t>
  </si>
  <si>
    <t>Pediatric Nursing;Pediatrics;Pharmacology;Primary Care/Family Medicine/General Practice;Psychiatric/Mental Health Nursing;Psychiatry;Psychology;Psychopharmacology;Residents</t>
  </si>
  <si>
    <t>Audiology;Communication Disorders;Dermatology
;Otolaryngology;Plastic &amp; Reconstructive Surgery
;Residents;Surgery</t>
  </si>
  <si>
    <t>Gastroenterology &amp; Hepatology;Radiology</t>
  </si>
  <si>
    <t>Pain Management</t>
  </si>
  <si>
    <t>Oncology; Urology</t>
  </si>
  <si>
    <t>HealthPress</t>
  </si>
  <si>
    <t xml:space="preserve">Community Health &amp; Disease Prevention; Primary Care/Family Medicine/General Practice </t>
  </si>
  <si>
    <t>Allergy &amp; Immunology; Pulmonary Medicine</t>
  </si>
  <si>
    <t>Orthopedics; Podiatry; Surgery</t>
  </si>
  <si>
    <t>Ophthalmology; Optometry; Residents</t>
  </si>
  <si>
    <t>Legal Issues; Management &amp; Administration</t>
  </si>
  <si>
    <t>Cardiology; Pediatrics</t>
  </si>
  <si>
    <t>Orthopedics; Sports Medicine</t>
  </si>
  <si>
    <t>Orthopedics</t>
  </si>
  <si>
    <t>Pathology</t>
  </si>
  <si>
    <t>General Medicine; Medical Research</t>
  </si>
  <si>
    <t>Advanced Practice;Dermatology</t>
  </si>
  <si>
    <t>General Medicine</t>
  </si>
  <si>
    <t>Fundamentals of Nursing</t>
  </si>
  <si>
    <t>Critical Care Medicine; Emergency Medicine &amp; Trauma</t>
  </si>
  <si>
    <t>Neurology; Neurosurgery
; Residents</t>
  </si>
  <si>
    <t>Radiology; Rehabilitation &amp; Physical Medicine; Residents</t>
  </si>
  <si>
    <t>Advanced Practice;NursePractitioner; Nursing Education</t>
  </si>
  <si>
    <t>Medical/Surgical Nursing; Nursing Education; Pathophysiology; Pharmacology</t>
  </si>
  <si>
    <t>Advanced Practice; Critical Care; Critical Care Medicine; Medical/Surgical Nursing; Nurse Practitioner; Pathophysiology</t>
  </si>
  <si>
    <t>Fundamentals of Nursing; General Medicine; References</t>
  </si>
  <si>
    <t>Food Science &amp; Nutrition</t>
  </si>
  <si>
    <t>Anesthesiology; Critical Care Medicine
; Pain Management; Residents</t>
  </si>
  <si>
    <t>Internal Medicine; Primary Care/Family ; Medicine/General Practice; Residents</t>
  </si>
  <si>
    <t>Cardiology; Medical/Surgical Nursing; Pathophysiology</t>
  </si>
  <si>
    <t>Evidence-Based Medicine
; Multidisciplinary Subjects</t>
  </si>
  <si>
    <t>Emergency Medicine &amp; Trauma; Rehabilitation &amp; Physical Medicine</t>
  </si>
  <si>
    <t>Pathology; Radiology</t>
  </si>
  <si>
    <t>Primary Care/Family Medicine/General Practice</t>
  </si>
  <si>
    <t>Emergency Medicine &amp; Trauma; Neurology</t>
  </si>
  <si>
    <t>Gastroenterology &amp; Hepatology; Pathology</t>
  </si>
  <si>
    <t>Pathology; Pediatrics</t>
  </si>
  <si>
    <t>Internal Medicine;Pediatrics</t>
  </si>
  <si>
    <t>Advanced Practice; Nurse Practitioner; Oncology; Pathology; Residents</t>
  </si>
  <si>
    <t>Advanced Practice; General Interest Nursing ;Hematology;Medical Assisting; Nurse Practitioner; Oncology; Physician Assistant; Residents</t>
  </si>
  <si>
    <t>Epidemiology;Infectious Diseases; Laboratory Medicine;Microbiology</t>
  </si>
  <si>
    <t>Advanced Practice; Maternal/Child; Nurse Practitioner; Obstetrics &amp; Women's Health</t>
  </si>
  <si>
    <t>Advanced Practice; Medical/Surgical Nursing; Nurse Practitioner; Skills &amp; Procedures</t>
  </si>
  <si>
    <t>Radiology;Rehabilitation &amp; Physical Medicine; Residents</t>
  </si>
  <si>
    <t>Pathology; Pulmonary Medicine</t>
  </si>
  <si>
    <t>Substance Abuse</t>
  </si>
  <si>
    <t>Anesthesiology; Surgery</t>
  </si>
  <si>
    <t>Anatomy; Anatomy/Physiology/Microbiology; Physiology</t>
  </si>
  <si>
    <t>Oncology; Pathology; Surgery</t>
  </si>
  <si>
    <t>Nursing Assessment; Oncology; Pharmacology; References</t>
  </si>
  <si>
    <t>Washington Manual of Medical Therapeutics, The</t>
  </si>
  <si>
    <t>Oncology in Primary Care</t>
  </si>
  <si>
    <t>Orthopedics</t>
  </si>
  <si>
    <t>Medical/Surgical Nursing;Pathophysiology;Pharmacology</t>
  </si>
  <si>
    <t>Can-Implement©: Planning for Best-Practice Implementation</t>
  </si>
  <si>
    <t>Advanced Practices; General Interest Nursing; Internal Medicine; Medical Assisting; Nurse Practitioner; Patient Education; Physician Assistant; Primary Care/Family Medicine/General Practice; Residents</t>
  </si>
  <si>
    <t>Review of Clinical Anesthesia</t>
  </si>
  <si>
    <t>Professional Practice Manual</t>
  </si>
  <si>
    <t>Fundamentals of Nursing;Patient Education</t>
  </si>
  <si>
    <t>Lippincott Williams &amp; Wilkins</t>
  </si>
  <si>
    <t>Godara, Hemant; Hirbe, Angela; Nassif, Michael; Otepka, Hannah; Rosenstock, Aron</t>
  </si>
  <si>
    <t>Williamson, Mary A.; Snyder, L. Michael</t>
  </si>
  <si>
    <t>Chung, Esther K.</t>
  </si>
  <si>
    <t>Macfarlane, Michael T.</t>
  </si>
  <si>
    <t>Graham, Ian D.; Tetroe, Jacqueline M.; Pearson, Alan</t>
  </si>
  <si>
    <t>Te Linde's Atlas of Gynecologic Surgery</t>
  </si>
  <si>
    <t>Cundiff, Geoffrey W.; Azziz, Ricardo; Bristow, Robert E.</t>
  </si>
  <si>
    <t>Paulman, Paul M.; Paulman, Audrey A.; Harrison, Jeffrey D.; Nasir, Laeth; Jarzynka, KimberlyPaulman, Paul M.; Paulman, Audrey A.; Harrison, Jeffrey D.; Nasir, Laeth; Jarzynka, Kimberly</t>
  </si>
  <si>
    <t>Hamilton, Richard J.</t>
  </si>
  <si>
    <t>Nelson, Heidi D.</t>
  </si>
  <si>
    <t>Munn, Zachary; Moola, Sandeep; Lisy, Karolina; Riitano, Dagmara</t>
  </si>
  <si>
    <t>Makary, Martin A.; Cooper, Michol A.</t>
  </si>
  <si>
    <t>Ruiz, Pedro; Strain, Eric C.</t>
  </si>
  <si>
    <t>Jordan, Zoe; McArthur, Alexa; McMillan, Mark</t>
  </si>
  <si>
    <t>O'Brien, Mary Elizabeth</t>
  </si>
  <si>
    <t>Scott-Conner, Carol E. H.</t>
  </si>
  <si>
    <t>Kern, Morton J.</t>
  </si>
  <si>
    <t>Schaider, Jeffrey J.; Barkin, Roger M.; Hayden, Stephen R.; Wolfe, Richard E.; Barkin, Adam Z.; Shayne, Philip; Rosen, Peter</t>
  </si>
  <si>
    <t>Brinker, Mark R.</t>
  </si>
  <si>
    <t>Connelly, Neil Roy; Silverman, David G.</t>
  </si>
  <si>
    <t>Lo, Bernard</t>
  </si>
  <si>
    <t>Smith, Wilbur L.; Farrell, Thomas A.</t>
  </si>
  <si>
    <t>Sorrell, Vincent L.; Jayasuriya, Sasanka</t>
  </si>
  <si>
    <t>Robertson-Malt, Suzanne; Riitano, Dagmara</t>
  </si>
  <si>
    <t>Psychiatric-Mental Health Nursing</t>
  </si>
  <si>
    <t>Videbeck, Sheila L.</t>
  </si>
  <si>
    <t>Principles of Molecular Diagnostics and Personalized Cancer Medicine</t>
  </si>
  <si>
    <t>Tan, Dongfeng; Lynch, Henry T.</t>
  </si>
  <si>
    <t>Principles and Practice of Palliative Care and Supportive Oncology</t>
  </si>
  <si>
    <t>Berger, Ann M.; Shuster, John L.; Von Roenn, Jamie H.</t>
  </si>
  <si>
    <t>Barakat, Richard R.; Berchuck, Andrew; Markman, Maurie; Randall, Marcus E.</t>
  </si>
  <si>
    <t>Principles and Management of Pediatric Foot and Ankle Deformities and Malformations</t>
  </si>
  <si>
    <t>Mosca, Vincent S.</t>
  </si>
  <si>
    <t>Primary Care Medicine: Office Evaluation and Management of the Adult Patient</t>
  </si>
  <si>
    <t>Goroll, Allan H.; Mulley, Albert G.</t>
  </si>
  <si>
    <t>Practical Neurology Visual Review</t>
  </si>
  <si>
    <t>Biller, Jose; Espay, Alberto J.</t>
  </si>
  <si>
    <t>Practical Neuroangiography</t>
  </si>
  <si>
    <t>Morris, Pearse</t>
  </si>
  <si>
    <t>Practical Guide to Joint &amp; Soft Tissue Injections, A</t>
  </si>
  <si>
    <t>McNabb, James W.</t>
  </si>
  <si>
    <t>Practical Guide to Emergency Ultrasound</t>
  </si>
  <si>
    <t>Cosby, Karen S.; Kendall, John L.</t>
  </si>
  <si>
    <t>Practical Essentials of Intensity Modulated Radiation Therapy</t>
  </si>
  <si>
    <t>Chao, K. S. Clifford</t>
  </si>
  <si>
    <t>Practical Approach to Transesophageal Echocardiography, A</t>
  </si>
  <si>
    <t>Perrino, Albert C.; Reeves, Scott T.</t>
  </si>
  <si>
    <t>Practical Approach to Neuroanesthesia, A</t>
  </si>
  <si>
    <t>Mongan, Paul D.; Soriano, Sulpicio G.; Sloan, Tod B.</t>
  </si>
  <si>
    <t>Point-of-Care Assessment in Pregnancy Women’s Health: Electronic Fetal Monitoring and Sonography</t>
  </si>
  <si>
    <t>Afriat Menihan, Cydney; Kopel, Ellen</t>
  </si>
  <si>
    <t>Pocket Obstetrics and Gynecology</t>
  </si>
  <si>
    <t>HURT, K. JOSEPH</t>
  </si>
  <si>
    <t>Pocket Guide for Lactation Management</t>
  </si>
  <si>
    <t>Cadwell, Karin; Turner-Maffei, Cindy</t>
  </si>
  <si>
    <t>Plumer's Principles &amp; Practice of Infusion Therapy</t>
  </si>
  <si>
    <t>Weinstein, Sharon M.; Hagle, Mary E.</t>
  </si>
  <si>
    <t>Pleural Diseases</t>
  </si>
  <si>
    <t>Light, Richard W.</t>
  </si>
  <si>
    <t>Pediatric Retina</t>
  </si>
  <si>
    <t>Hartnett, Mary Elizabeth</t>
  </si>
  <si>
    <t>Pediatric Nursing Made Incredibly Easy!</t>
  </si>
  <si>
    <t>Meadows-Oliver, Mikki</t>
  </si>
  <si>
    <t>Pediatric Cataract Surgery: Techniques, Complications, and Management</t>
  </si>
  <si>
    <t>Wilson, M. Edward; Trivedi, Rupal H.</t>
  </si>
  <si>
    <t>Orthopaedic Office and Emergency Procedures</t>
  </si>
  <si>
    <t>Hoshino, C. Max; Tiberi, John V.; Harris, Thomas G.</t>
  </si>
  <si>
    <t>Only EKG Book You'll Ever Need, The</t>
  </si>
  <si>
    <t>Thaler, Malcolm S.</t>
  </si>
  <si>
    <t>Rose, Michal G.; DeVita, Vincent T.; Lawrence, Theodore S.; Rosenberg, Steven A.</t>
  </si>
  <si>
    <t>Nutrition in Clinical Practice: A Comprehensive, Evidence-Based Manual for the Practitioner</t>
  </si>
  <si>
    <t>Katz, David L.; Friedman, Rachel S.C.; Lucan, Sean C.</t>
  </si>
  <si>
    <t>Nutrition Essentials for Nursing Practice</t>
  </si>
  <si>
    <t>Dudek, Susan G.</t>
  </si>
  <si>
    <t>Nutrition and Dietetics: Practice and Future Trends</t>
  </si>
  <si>
    <t>Winterfeldt, Esther A.; Bogle, Margaret L.; Ebro, Lea L.</t>
  </si>
  <si>
    <t>Jones and Bartlett Learning, LLC</t>
  </si>
  <si>
    <t>Nursing Care Plans: Transitional Patient &amp; Family Centered Care</t>
  </si>
  <si>
    <t>Carpenito, Lynda Juall</t>
  </si>
  <si>
    <t>Nursing 2014 Drug Handbook</t>
  </si>
  <si>
    <t>Nurse Practitioner's Business Practice and Legal Guide</t>
  </si>
  <si>
    <t>Buppert, Carolyn</t>
  </si>
  <si>
    <t>Nurse Educator's Guide to Assessing Learning Outcomes, The</t>
  </si>
  <si>
    <t>McDonald, Mary E.</t>
  </si>
  <si>
    <t>Nurse as Educator: Principles of Teaching and Learning for Nursing Practice</t>
  </si>
  <si>
    <t>Bastable, Susan B.</t>
  </si>
  <si>
    <t>Neuroscience of Clinical Psychiatry, The: The Pathophysiology of Behavior and Mental Illness</t>
  </si>
  <si>
    <t>Higgins, Edmund S.; George, Mark S.</t>
  </si>
  <si>
    <t>Neuroimaging: A Teaching File</t>
  </si>
  <si>
    <t>Omojola, Matthew F.; Castillo, Mauricio</t>
  </si>
  <si>
    <t>Musculoskeletal Ultrasound</t>
  </si>
  <si>
    <t>Beggs, Ian</t>
  </si>
  <si>
    <t>Musculoskeletal MRI Structured Evaluation: How to Practically Fill the Reporting Checklist</t>
  </si>
  <si>
    <t>Chhabra, Avneesh; Soldatos, Theodoros</t>
  </si>
  <si>
    <t>MRI and CT of the Cardiovascular System</t>
  </si>
  <si>
    <t>Higgins, Charles B.; de Roos, Albert</t>
  </si>
  <si>
    <t>Minimally Invasive Orthopaedic Trauma</t>
  </si>
  <si>
    <t>Gardner, Michael J.; Siegel, Jodi</t>
  </si>
  <si>
    <t>Michigan Manual of Plastic Surgery</t>
  </si>
  <si>
    <t>Brown, David L.; Borschel, Gregory H.; Levi, Benjamin</t>
  </si>
  <si>
    <t>MGH Review of Critical Care Medicine</t>
  </si>
  <si>
    <t>Berg, Sheri M.; Bittner, Edward A.</t>
  </si>
  <si>
    <t>Maternal-Neonatal Nursing Made Incredibly Easy!</t>
  </si>
  <si>
    <t>Butkus, Stephanie C.</t>
  </si>
  <si>
    <t>Maternal and Child Health Nursing: Care of the Childbearing and Childrearing Family</t>
  </si>
  <si>
    <t>Pillitteri, Adele</t>
  </si>
  <si>
    <t>Mastery of Endoscopic and Laparoscopic Surgery</t>
  </si>
  <si>
    <t>Swanstrom, Lee L.; Soper, Nathaniel J.</t>
  </si>
  <si>
    <t>Mastery of Cardiothoracic Surgery</t>
  </si>
  <si>
    <t>Kaiser, Larry R.; Kron, Irving L.; Spray, Thomas L.</t>
  </si>
  <si>
    <t>Master Techniques in Surgery: Thoracic Surgery - Transplantation, Tracheal Resections, Mediastinal Tumors, Extended Thoracic Resections</t>
  </si>
  <si>
    <t>Mathisen, Douglas J.; Morse, Christopher R.</t>
  </si>
  <si>
    <t>Ferris, Robert L.</t>
  </si>
  <si>
    <t>Master Techniques in Otolaryngology: Head and Neck Surgery - Skull Base Surgery</t>
  </si>
  <si>
    <t>Myers, Eugene N.; Snyderman, Carl H.; Gardner, Paul A.</t>
  </si>
  <si>
    <t>Master Techniques in Otolaryngology: Head and Neck Surgery - Reconstructive Surgery</t>
  </si>
  <si>
    <t>Genden, Eric M.</t>
  </si>
  <si>
    <t>Master Techniques in Otolaryngology: Head and Neck Surgery - Larynx, Hypopharynx, Oropharynx, Oral Cavity and Neck, Volume 1</t>
  </si>
  <si>
    <t>Master Techniques in Orthopaedic Surgery: The Spine</t>
  </si>
  <si>
    <t>Zdeblick, Thomas A.; Albert, Todd J.</t>
  </si>
  <si>
    <t>Master Techniques in Orthopaedic Surgery: The Foot and Ankle</t>
  </si>
  <si>
    <t>Kitaoka, Harold B.</t>
  </si>
  <si>
    <t>Master Techniques in Orthopaedic Surgery: The Elbow</t>
  </si>
  <si>
    <t>Morrey, Bernard F.</t>
  </si>
  <si>
    <t>Marriott's Practical Electrocardiography</t>
  </si>
  <si>
    <t>Wagner, Galen S.; Strauss, David G.</t>
  </si>
  <si>
    <t>Marino's the ICU Book</t>
  </si>
  <si>
    <t>Marino, Paul L.</t>
  </si>
  <si>
    <t>Manual of Obstetrics</t>
  </si>
  <si>
    <t>Evans, Arthur T.; DeFranco, Emily</t>
  </si>
  <si>
    <t>Manual of Nursing Diagnosis</t>
  </si>
  <si>
    <t>Gordon, Marjory</t>
  </si>
  <si>
    <t>Manual of Laboratory and Diagnostic Tests, A</t>
  </si>
  <si>
    <t>Fischbach, Frances Talaska; Dunning, Marshall Barnett</t>
  </si>
  <si>
    <t>Manual of Intensive Care Medicine</t>
  </si>
  <si>
    <t>Irwin, Richard S.; Lilly, Craig M.; Rippe, James M.</t>
  </si>
  <si>
    <t>Manual of Dermatologic Therapeutics</t>
  </si>
  <si>
    <t>Arndt, Kenneth A.; Hsu, Jeffrey T.S.; Alam, Murad; Bhatia, Ashish C.; Chilukuri, Suneel</t>
  </si>
  <si>
    <t>Manual of Clinical Problems in Pulmonary Medicine</t>
  </si>
  <si>
    <t>Morris, Timothy A.; Ries, Andrew L.; Bordow, Richard A.</t>
  </si>
  <si>
    <t>Larsen, Pamala D.</t>
  </si>
  <si>
    <t>Lippincott's Primary Care Orthopaedics</t>
  </si>
  <si>
    <t>Lotke, Paul A.; Abboud, Joseph A.; Ende, Jack</t>
  </si>
  <si>
    <t>Lippincott's Nursing Drug Guide</t>
  </si>
  <si>
    <t>Karch, Amy M.</t>
  </si>
  <si>
    <t>Lippincott Manual of Nursing Practice</t>
  </si>
  <si>
    <t>Nettina, Sandra M.</t>
  </si>
  <si>
    <t>Life in Emergistan: Humor, Inspiration, and Insight from Emergency Medicine's Most Esteemed Columnist</t>
  </si>
  <si>
    <t>Leap, Edwin</t>
  </si>
  <si>
    <t>LASIK Handbook, The: A Case-Based Approach</t>
  </si>
  <si>
    <t>Feder, Robert S.</t>
  </si>
  <si>
    <t>Khan's The Physics of Radiation Therapy</t>
  </si>
  <si>
    <t>Khan, Faiz M.; Gibbons, John P.</t>
  </si>
  <si>
    <t>Kaplan &amp; Sadock's Synopsis of Psychiatry: Behavioral Sciences/Clinical Psychiatry</t>
  </si>
  <si>
    <t>Sadock, Benjamin James; Sadock, Virginia Alcott; Ruiz, Pedro</t>
  </si>
  <si>
    <t>Johns Hopkins ABSITE Review Manual, The</t>
  </si>
  <si>
    <t>Meguid, Robert A.; Van Arendonk, Kyle J.; Lipsett, Pamela A.</t>
  </si>
  <si>
    <t>Introduction to Computers for Healthcare Professionals</t>
  </si>
  <si>
    <t>Joos, Irene; Nelson, Ramona; Smith, Marjorie J.</t>
  </si>
  <si>
    <t>Interpretation of Pulmonary Function Tests: A Practical Guide</t>
  </si>
  <si>
    <t>Hyatt, Robert E.; Scanlon, Paul D.; Nakamura, Masao</t>
  </si>
  <si>
    <t>International Collaboration in Translational Health Science</t>
  </si>
  <si>
    <t>Jordan, Zoe; Pearson, Alan</t>
  </si>
  <si>
    <t>Green's Child and Adolescent Clinical Psychopharmacology</t>
  </si>
  <si>
    <t>Klykylo, William M.; Weston, Christina; Bowers, Rick; Jackson, Julia</t>
  </si>
  <si>
    <t>Grabb and Smith's Plastic Surgery</t>
  </si>
  <si>
    <t>Thorne, Charles H.; Chung, Kevin C.; Gosain, Arun K.; Gurtner, Geoffrey C.; Mehrara, Babak J.; Rubin, Peter J.; Spear, Scott L.</t>
  </si>
  <si>
    <t>Gastrointestinal Imaging: A Teaching File</t>
  </si>
  <si>
    <t>Moreno, Courtney Coursey; Mittal, Pardeep Kumar</t>
  </si>
  <si>
    <t>Fundamentals of Pain Medicine: How to Diagnose and Treat Your Patients</t>
  </si>
  <si>
    <t>Hoppenfeld, J. D.</t>
  </si>
  <si>
    <t>Fundamentals of High-Resolution Lung CT: Common Findings, Common Patterns, Common Diseases, and Differential Diagnosis</t>
  </si>
  <si>
    <t>Elicker, Brett M.; Webb, W. Richard</t>
  </si>
  <si>
    <t>Function and Surgery of the Carotid and Vertebral Arteries</t>
  </si>
  <si>
    <t>Berguer, Ramon</t>
  </si>
  <si>
    <t>Fast Facts: Prostate Cancer</t>
  </si>
  <si>
    <t>Kirby, Roger S; Patel, Manish I; &amp;NA;</t>
  </si>
  <si>
    <t>Fast Facts: Obesity</t>
  </si>
  <si>
    <t>Haslam, David; Wittert, Gary</t>
  </si>
  <si>
    <t>Fast Facts: Cardiac Arrhythmias</t>
  </si>
  <si>
    <t>Kaye, Gerry; Furniss, Steve; Lemery, Robert</t>
  </si>
  <si>
    <t>Fast Facts: Asthma</t>
  </si>
  <si>
    <t>Holgate, Stephen T; Douglass, Jo A</t>
  </si>
  <si>
    <t>External Fixators of the Foot and Ankle</t>
  </si>
  <si>
    <t>Cooper, Paul S.; Polyzois, Vasilios D.; Zgonis, Thomas</t>
  </si>
  <si>
    <t>Evidence-Based Eye Care</t>
  </si>
  <si>
    <t>Kertes, Peter J.; Johnson, T. Mark</t>
  </si>
  <si>
    <t>Essentials of Nursing Law and Ethics</t>
  </si>
  <si>
    <t>Westrick, Susan J.</t>
  </si>
  <si>
    <t>Emergency Medicine Evidence: The Practice-Changing Studies</t>
  </si>
  <si>
    <t>Walls, Ron M.; Adler, Jonathan N.</t>
  </si>
  <si>
    <t>Echocardiography in Pediatric and Adult Congenital Heart Disease</t>
  </si>
  <si>
    <t>Eidem, Benjamin W.; O'Leary, Patrick W.; Cetta, Frank</t>
  </si>
  <si>
    <t>Disorders of the Shoulder: Diagnosis and Management - Sports Injuries</t>
  </si>
  <si>
    <t>Miniaci, Anthony; Iannotti, Joseph P.; Williams, Gerald R.; Zuckerman, Joseph D.</t>
  </si>
  <si>
    <t>Disorders of the Shoulder: Diagnosis and Management - Shoulder Trauma</t>
  </si>
  <si>
    <t>Zuckerman, Joseph D.; Iannotti, Joseph P.; Miniaci, Anthony; Williams, Gerald R.</t>
  </si>
  <si>
    <t>Differential Diagnoses in Surgical Pathology: Genitourinary System</t>
  </si>
  <si>
    <t>Epstein, Jonathan I.; Netto, George J.</t>
  </si>
  <si>
    <t>Designing Clinical Research</t>
  </si>
  <si>
    <t>Hulley, Stephen B.; Cummings, Steven R.; Browner, Warren S.; Grady, Deborah G.; Newman, Thomas B.</t>
  </si>
  <si>
    <t>Dermatology for Advanced Practice Clinicians</t>
  </si>
  <si>
    <t>Bobonich, Margaret A.; Nolen, Mary E.</t>
  </si>
  <si>
    <t>Defining Excellence in Simulation Programs</t>
  </si>
  <si>
    <t>Palaganas, Janice C.; Maxworthy, Juli C.; Epps, Chad A.; Mancini, Mary Elizabeth (Beth)</t>
  </si>
  <si>
    <t>Decision-Making in Nursing: Thoughtful Approaches for Leadership</t>
  </si>
  <si>
    <t>Lewenson, Sandra B.; Truglio-Londrigan, Marie</t>
  </si>
  <si>
    <t>Decision Making in Emergency Critical Care: An Evidence-Based Handbook</t>
  </si>
  <si>
    <t>Arbo, John E.</t>
  </si>
  <si>
    <t>Current Practice of Clinical Electroencephalography</t>
  </si>
  <si>
    <t>Ebersole, John S.; Husain, Aatif M.; Nordli, Douglas R.</t>
  </si>
  <si>
    <t>Dayer-Berenson, Linda</t>
  </si>
  <si>
    <t>CT and MRI of the Abdomen and Pelvis: A Teaching File</t>
  </si>
  <si>
    <t>Ros, Pablo R.; Mortele, Koenraad J.</t>
  </si>
  <si>
    <t>Core Curriculum for Vascular Nursing</t>
  </si>
  <si>
    <t>Christensen, Cynthia Rebik; Lewis, Patricia A.</t>
  </si>
  <si>
    <t>Core Curriculum for Infusion Nursing</t>
  </si>
  <si>
    <t>Alexander, Mary; Corrigan, Ann; Gorski, Lisa A.; Phillips, Lynn</t>
  </si>
  <si>
    <t>Comprehensive Atlas of Ultrasound-Guided Pain Management Injection Techniques</t>
  </si>
  <si>
    <t>Waldman, Steven D.</t>
  </si>
  <si>
    <t>Complications of Vitreo-Retinal Surgery</t>
  </si>
  <si>
    <t>Lois, Noemi; Wong, David</t>
  </si>
  <si>
    <t>Complex Cases in Echocardiography</t>
  </si>
  <si>
    <t>Siegel, Robert J.</t>
  </si>
  <si>
    <t>Comparison of Meta-Aggregation and Meta-Ethnography as Qualitative Review Methods, A</t>
  </si>
  <si>
    <t>Lockwood, Craig; Pearson, Alan</t>
  </si>
  <si>
    <t>Clinical Practice of Neurological and Neurosurgical Nursing, The</t>
  </si>
  <si>
    <t>Hickey, Joanne V.</t>
  </si>
  <si>
    <t>Clinical Nursing Pocket Guide</t>
  </si>
  <si>
    <t>Jackson, Marilynn; Jackson, Lee</t>
  </si>
  <si>
    <t>Clinical Manual of Contact Lenses</t>
  </si>
  <si>
    <t>Bennett, Edward S.; Henry, Vinita Allee</t>
  </si>
  <si>
    <t>Clinical Management of Binocular Vision: Heterophoric, Accommodative, and Eye Movement Disorders</t>
  </si>
  <si>
    <t>Scheiman, Mitchell; Wick, Bruce</t>
  </si>
  <si>
    <t>Clinical Guide to Gluten-Related Disorders, A</t>
  </si>
  <si>
    <t>Fasano, Alessio</t>
  </si>
  <si>
    <t>Clinical Anesthesia</t>
  </si>
  <si>
    <t>Barash, Paul G.; Cullen, Bruce F.; Stoelting, Robert K.; Cahalan, Michael K.; Stock, M. Christine; Ortega, Rafael</t>
  </si>
  <si>
    <t>Cleveland Clinic Foundation Intensive Review of Internal Medicine, The</t>
  </si>
  <si>
    <t>Stoller, James K.; Nielsen, Craig; Buccola, Janet; Brateanu, Andrei</t>
  </si>
  <si>
    <t>Cardiovascular Care Made Incredibly Easy!</t>
  </si>
  <si>
    <t>McLaughlin, Mary Ann Siciliano</t>
  </si>
  <si>
    <t>Harrison, Margaret B.; van den Hoek, Joan; Graham, Ian D.</t>
  </si>
  <si>
    <t>Cancer Principles &amp; Practice of Oncology: Handbook of Clinical Cancer Genetics</t>
  </si>
  <si>
    <t>Matloff, Ellen T.</t>
  </si>
  <si>
    <t>Breast Imaging and Pathologic Correlations: A Pattern-Based Approach</t>
  </si>
  <si>
    <t>Georgian-Smith, Dianne; Lawton, Thomas</t>
  </si>
  <si>
    <t>Bratton's Family Medicine Board Review</t>
  </si>
  <si>
    <t>Baldor, Robert A.</t>
  </si>
  <si>
    <t>Brain Injury: Applications from War and Terrorism</t>
  </si>
  <si>
    <t>Gean, Alisa D.</t>
  </si>
  <si>
    <t>Taxy, Jerome B.; Husain, Aliya N.; Montag, Anthony G.</t>
  </si>
  <si>
    <t>Biopsy Interpretation of the Prostate</t>
  </si>
  <si>
    <t>Biopsy Interpretation of the Liver</t>
  </si>
  <si>
    <t>Torbenson, Michael S.</t>
  </si>
  <si>
    <t>Biopsy Interpretation of Pediatric Lesions</t>
  </si>
  <si>
    <t>Husain, Aliya N.</t>
  </si>
  <si>
    <t>Biologic Treatment of Pediatric Inflammatory Bowel Disease: A Decade of JPGN Contributions</t>
  </si>
  <si>
    <t>Heyman, Melvin B.; Shamir, Raanan</t>
  </si>
  <si>
    <t>Bethesda Handbook of Clinical Oncology, The</t>
  </si>
  <si>
    <t>Abraham, Jame; Gulley, James L.; Allegra, Carmen J.</t>
  </si>
  <si>
    <t>Bethesda Handbook of Clinical Hematology, The</t>
  </si>
  <si>
    <t>Rodgers, Griffin P.; Young, Neal S.</t>
  </si>
  <si>
    <t>Bennett &amp; Brachman's Hospital Infections</t>
  </si>
  <si>
    <t>Jarvis, William R.</t>
  </si>
  <si>
    <t>Bailey's Head &amp; Neck Surgery: Otolaryngology Review</t>
  </si>
  <si>
    <t>Rosen, Clark A.; Johnson, Jonas T.</t>
  </si>
  <si>
    <t>AWHONN's Perinatal Nursing</t>
  </si>
  <si>
    <t>Simpson, Kathleen Rice; Creehan, Patricia A.</t>
  </si>
  <si>
    <t>Auscultation Skills: Breath &amp; Heart Sounds</t>
  </si>
  <si>
    <t>Coviello, Jessica Shank</t>
  </si>
  <si>
    <t>Aunt Minnie's Atlas and Imaging-Specific Diagnosis</t>
  </si>
  <si>
    <t>Pope, Thomas L.</t>
  </si>
  <si>
    <t>Atlas of Interstitial Lung Disease Pathology: Pathology with High Resolution CT Correlations</t>
  </si>
  <si>
    <t>Churg, Andrew; Muller, Nestor L.</t>
  </si>
  <si>
    <t>Atlas of Gastrointestinal Pathology: A Pattern Based Approach to Non-Neoplastic Biopsies</t>
  </si>
  <si>
    <t>Arnold, Christina A.; Lam-Himlin, Dora M.; Montgomery, Elizabeth A.</t>
  </si>
  <si>
    <t>ASAM Principles of Addiction Medicine, The</t>
  </si>
  <si>
    <t>Ries, Richard K.</t>
  </si>
  <si>
    <t>Anesthesiologist's Manual of Surgical Procedures</t>
  </si>
  <si>
    <t>Jaffe, Richard A.</t>
  </si>
  <si>
    <t>Anatomy &amp; Physiology made Incredibly Visual!</t>
  </si>
  <si>
    <t>Dyer, Janyce G.</t>
  </si>
  <si>
    <t>Anatomic Exposures in Vascular Surgery</t>
  </si>
  <si>
    <t>Wind, Gary G.; Valentine, R. James</t>
  </si>
  <si>
    <t>Age-Related Macular Degeneration</t>
  </si>
  <si>
    <t>Alfaro, D. Virgil; Jablon, Eric P.; Kerrison, John Barnwell; Sharpe, Kenneth A.; Fontal, Monica Rodriguez</t>
  </si>
  <si>
    <t>Advances in Surgical Pathology: Mesothelioma</t>
  </si>
  <si>
    <t>Attanoos, Richard L.; Allen, Timothy Craig</t>
  </si>
  <si>
    <t>Advances in Surgical Pathology: Colorectal Carcinoma and Tumors of the Vermiform Appendix</t>
  </si>
  <si>
    <t>Yantiss, Rhonda K.</t>
  </si>
  <si>
    <t>Clohisy, John C.; Beaule, Paul E.; Della Valle, Craig J.; Callaghan, John J.; Rosenberg, Aaron G.; Rubash, Harry E.</t>
  </si>
  <si>
    <t>Urology</t>
  </si>
  <si>
    <t>Gomella, Leonard G.</t>
  </si>
  <si>
    <t>Domino, Frank J.</t>
  </si>
  <si>
    <t>2015 Oncology Nursing Drug Handbook</t>
  </si>
  <si>
    <t>Wilkes, Gail M.; Barton-Burke, Margaret</t>
  </si>
  <si>
    <t>Scheld, W. Michael; Whitley, Richard J.; Marra, Christina M.</t>
  </si>
  <si>
    <t>Munn, Zachary; Pearson, Alan</t>
  </si>
  <si>
    <t>Kransdorf, Mark J.; Murphey, Mark D.</t>
  </si>
  <si>
    <t>Sun, Raphael; Ring, David; Sauk, Steven; Chong, Hui Sen</t>
  </si>
  <si>
    <t>Dossey, Barbara Montgomery; Keegan, Lynn</t>
  </si>
  <si>
    <t>Porritt, Kylie; Pearson, Alan</t>
  </si>
  <si>
    <t>Burggraf, Virginia; Kim, Kye Y.; Knight, Aubrey L.</t>
  </si>
  <si>
    <t>Chiropractic</t>
  </si>
  <si>
    <t>Health Promotion and Wellness: An Evidence-Based Guide to Clinical Preventive Services</t>
  </si>
  <si>
    <t>Hawk, Cheryl; Evans, Will</t>
  </si>
  <si>
    <t>Baker, Judith J.; Baker, R. W.</t>
  </si>
  <si>
    <t>Wolfson, Allan B.</t>
  </si>
  <si>
    <t>Nelson, Leonard B.; Olitsky, Scott E.</t>
  </si>
  <si>
    <t>Karp, Daniel D.; Falchook, Gerald</t>
  </si>
  <si>
    <t>Sims, Katherine B.</t>
  </si>
  <si>
    <t>Moinuddin, Irfan K.; Leehey, David J.</t>
  </si>
  <si>
    <t>Zyromski, Nicholas J.</t>
  </si>
  <si>
    <t>Egol, Kenneth A.; Koval, Kenneth J.; Zuckerman, Joseph D.</t>
  </si>
  <si>
    <t>Barash, Paul G.; Cullen, Bruce F.; Stoelting, Robert K.; Cahalan, Michael K.; Stock, M. Christine; Ortega, Rafael</t>
  </si>
  <si>
    <t>Ross-White, Amanda; Oakley, Patricia; Lockwood, Craig</t>
  </si>
  <si>
    <t>Moscucci, Mauro</t>
  </si>
  <si>
    <t>Biopsy Interpretation: The Frozen Section</t>
  </si>
  <si>
    <t>34th_Ed.</t>
  </si>
  <si>
    <t>10th_Ed.</t>
  </si>
  <si>
    <t>3rd_Ed.</t>
  </si>
  <si>
    <t>5th_Ed.</t>
  </si>
  <si>
    <t>1st_Ed.</t>
  </si>
  <si>
    <t>15th_Ed.</t>
  </si>
  <si>
    <t>2nd_Ed.</t>
  </si>
  <si>
    <t>4th_Ed.</t>
  </si>
  <si>
    <t>6th_Ed.</t>
  </si>
  <si>
    <t>7th_Ed.</t>
  </si>
  <si>
    <t>9th_Ed.</t>
  </si>
  <si>
    <t>8th_Ed.</t>
  </si>
  <si>
    <t>12th_Ed.</t>
  </si>
  <si>
    <t>13th_Ed.</t>
  </si>
  <si>
    <t>11th_Ed.</t>
  </si>
  <si>
    <t>23rd_Ed.</t>
  </si>
  <si>
    <t>19th_Ed.</t>
  </si>
  <si>
    <t>The 5-Minute Urology Consult</t>
  </si>
  <si>
    <t>5 Minute Clinical Consult Standard 2015</t>
  </si>
  <si>
    <t>Adult Hip, The: Hip Preservation Surgery</t>
  </si>
  <si>
    <t>提供新版</t>
  </si>
  <si>
    <t>Master Techniques in Otolaryngology: Head and Neck Surgery - Thyroid, Parathyroid, Salivary Glands, Paranasal Sinuses and Nasopharynx, Volume 2</t>
  </si>
  <si>
    <t>Lubkin's Chronic Illness: Impact and Intervention</t>
  </si>
  <si>
    <t>Tarascon Pocket Pharmacopoeia: 2014 Deluxe Lab-Coat Edition</t>
  </si>
  <si>
    <t>Cultural Competencies for Nurses: Impact on Health and Illness</t>
  </si>
  <si>
    <t>Burn Trauma Rehabilitation: Allied Health Practice Guidelines</t>
  </si>
  <si>
    <t>M</t>
  </si>
  <si>
    <t>Hematology; Oncology; Patient Education</t>
  </si>
  <si>
    <t>100 Questions &amp; Answers About Lymphoma</t>
  </si>
  <si>
    <t>補償書</t>
  </si>
  <si>
    <t>Advanced Practice; Internal Medicine; Nurse Practitioner; Pediatric Nursing; Pediatrics; Primary Care/Family Medicine/General Practice; Residents</t>
  </si>
  <si>
    <t>Taylor's Manual of Family Medicine</t>
  </si>
  <si>
    <t>3rd_Edition</t>
  </si>
  <si>
    <t>Holman, Peter; Bociek, Gregory; Garrett, Jodi</t>
  </si>
  <si>
    <t>Jones and Bartlett Learning, LLC</t>
  </si>
  <si>
    <t>4th_Edition</t>
  </si>
  <si>
    <t>Paulman, Paul M.; Paulman, Audrey A.; Jarzynka, Kimberly J.; Falk, Nathan P.</t>
  </si>
  <si>
    <t>Lippincott Williams &amp; Wilkins</t>
  </si>
  <si>
    <t>Public Engagement in Translating Knowledge to Action</t>
  </si>
  <si>
    <t>Guideline Adaptation: Conducting Systematic, Exhaustive, and Reproducible Searches</t>
  </si>
  <si>
    <r>
      <rPr>
        <b/>
        <sz val="12"/>
        <rFont val="Kaiti SC Black"/>
        <family val="1"/>
      </rPr>
      <t>次主</t>
    </r>
    <r>
      <rPr>
        <b/>
        <sz val="12"/>
        <rFont val="Lantinghei TC Heavy"/>
        <family val="1"/>
      </rPr>
      <t>題</t>
    </r>
  </si>
  <si>
    <t>http://ovidsp.ovid.com/ovidweb.cgi?T=JS&amp;NEWS=n&amp;CSC=Y&amp;PAGE=booktext&amp;D=books&amp;AN=01857013$&amp;XPATH=/PG(0)"</t>
  </si>
  <si>
    <t>N.O.</t>
  </si>
  <si>
    <t>OVID電子書  總冊數：188冊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</si>
</sst>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>
    <font>
      <sz val="12"/>
      <color rgb="FF000000"/>
      <name val="微軟正黑體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</font>
    <font>
      <u val="single"/>
      <sz val="12"/>
      <color rgb="FF0000D4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2"/>
      <name val="Calibri"/>
      <family val="2"/>
    </font>
    <font>
      <b/>
      <sz val="12"/>
      <color rgb="FF000000"/>
      <name val="微軟正黑體"/>
      <family val="2"/>
    </font>
    <font>
      <sz val="12"/>
      <name val="新細明體"/>
      <family val="2"/>
    </font>
    <font>
      <u val="single"/>
      <sz val="12"/>
      <color theme="11"/>
      <name val="微軟正黑體"/>
      <family val="2"/>
    </font>
    <font>
      <b/>
      <sz val="12"/>
      <name val="Kaiti SC Black"/>
      <family val="1"/>
    </font>
    <font>
      <b/>
      <sz val="12"/>
      <name val="Lantinghei TC Heavy"/>
      <family val="1"/>
    </font>
    <font>
      <b/>
      <sz val="12"/>
      <name val="微軟正黑體"/>
      <family val="2"/>
    </font>
    <font>
      <sz val="12"/>
      <name val="微軟正黑體"/>
      <family val="2"/>
    </font>
    <font>
      <b/>
      <sz val="22"/>
      <color rgb="FFFF0000"/>
      <name val="微軟正黑體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fill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fill"/>
    </xf>
    <xf numFmtId="0" fontId="3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fill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2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fill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已瀏覽過的超連結" xfId="20"/>
    <cellStyle name="已瀏覽過的超連結" xfId="21"/>
    <cellStyle name="已瀏覽過的超連結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1838325</xdr:colOff>
      <xdr:row>62</xdr:row>
      <xdr:rowOff>104775</xdr:rowOff>
    </xdr:to>
    <xdr:sp macro="" textlink="">
      <xdr:nvSpPr>
        <xdr:cNvPr id="1054" name="Rectangle 30" hidden="1"/>
        <xdr:cNvSpPr>
          <a:spLocks noSelect="1" noChangeArrowheads="1"/>
        </xdr:cNvSpPr>
      </xdr:nvSpPr>
      <xdr:spPr bwMode="auto">
        <a:xfrm>
          <a:off x="419100" y="457200"/>
          <a:ext cx="11191875" cy="17268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vidsp.ovid.com/ovidweb.cgi?T=JS&amp;NEWS=n&amp;CSC=Y&amp;PAGE=booktext&amp;D=books&amp;AN=01745935$&amp;XPATH=/PG(0)" TargetMode="External" /><Relationship Id="rId2" Type="http://schemas.openxmlformats.org/officeDocument/2006/relationships/hyperlink" Target="http://ovidsp.ovid.com/ovidweb.cgi?T=JS&amp;NEWS=n&amp;CSC=Y&amp;PAGE=booktext&amp;D=books&amp;AN=01817280$&amp;XPATH=/PG(0)" TargetMode="External" /><Relationship Id="rId3" Type="http://schemas.openxmlformats.org/officeDocument/2006/relationships/hyperlink" Target="http://ovidsp.ovid.com/ovidweb.cgi?T=JS&amp;NEWS=n&amp;CSC=Y&amp;PAGE=booktext&amp;D=books&amp;AN=01817279$&amp;XPATH=/PG(0)" TargetMode="External" /><Relationship Id="rId4" Type="http://schemas.openxmlformats.org/officeDocument/2006/relationships/hyperlink" Target="http://ovidsp.ovid.com/ovidweb.cgi?T=JS&amp;NEWS=n&amp;CSC=Y&amp;PAGE=booktext&amp;D=books&amp;AN=01745936$&amp;XPATH=/PG(0)" TargetMode="External" /><Relationship Id="rId5" Type="http://schemas.openxmlformats.org/officeDocument/2006/relationships/hyperlink" Target="http://ovidsp.ovid.com/ovidweb.cgi?T=JS&amp;NEWS=n&amp;CSC=Y&amp;PAGE=booktext&amp;D=books&amp;AN=01833069$&amp;XPATH=/PG(0)" TargetMode="External" /><Relationship Id="rId6" Type="http://schemas.openxmlformats.org/officeDocument/2006/relationships/hyperlink" Target="http://ovidsp.ovid.com/ovidweb.cgi?T=JS&amp;NEWS=n&amp;CSC=Y&amp;PAGE=booktext&amp;D=books&amp;AN=01762494$&amp;XPATH=/PG(0)" TargetMode="External" /><Relationship Id="rId7" Type="http://schemas.openxmlformats.org/officeDocument/2006/relationships/hyperlink" Target="http://ovidsp.ovid.com/ovidweb.cgi?T=JS&amp;NEWS=n&amp;CSC=Y&amp;PAGE=booktext&amp;D=books&amp;AN=01745952$&amp;XPATH=/PG(0)" TargetMode="External" /><Relationship Id="rId8" Type="http://schemas.openxmlformats.org/officeDocument/2006/relationships/hyperlink" Target="http://ovidsp.ovid.com/ovidweb.cgi?T=JS&amp;NEWS=n&amp;CSC=Y&amp;PAGE=booktext&amp;D=books&amp;AN=01812595$&amp;XPATH=/PG(0)" TargetMode="External" /><Relationship Id="rId9" Type="http://schemas.openxmlformats.org/officeDocument/2006/relationships/hyperlink" Target="http://ovidsp.ovid.com/ovidweb.cgi?T=JS&amp;NEWS=n&amp;CSC=Y&amp;PAGE=booktext&amp;D=books&amp;AN=01787287$&amp;XPATH=/PG(0)" TargetMode="External" /><Relationship Id="rId10" Type="http://schemas.openxmlformats.org/officeDocument/2006/relationships/hyperlink" Target="http://ovidsp.ovid.com/ovidweb.cgi?T=JS&amp;NEWS=n&amp;CSC=Y&amp;PAGE=booktext&amp;D=books&amp;AN=01827650$&amp;XPATH=/PG(0)" TargetMode="External" /><Relationship Id="rId11" Type="http://schemas.openxmlformats.org/officeDocument/2006/relationships/hyperlink" Target="http://ovidsp.ovid.com/ovidweb.cgi?T=JS&amp;NEWS=n&amp;CSC=Y&amp;PAGE=booktext&amp;D=books&amp;AN=01787349$&amp;XPATH=/PG(0)" TargetMode="External" /><Relationship Id="rId12" Type="http://schemas.openxmlformats.org/officeDocument/2006/relationships/hyperlink" Target="http://ovidsp.ovid.com/ovidweb.cgi?T=JS&amp;NEWS=n&amp;CSC=Y&amp;PAGE=booktext&amp;D=books&amp;AN=01787262$&amp;XPATH=/PG(0)" TargetMode="External" /><Relationship Id="rId13" Type="http://schemas.openxmlformats.org/officeDocument/2006/relationships/hyperlink" Target="http://ovidsp.ovid.com/ovidweb.cgi?T=JS&amp;NEWS=n&amp;CSC=Y&amp;PAGE=booktext&amp;D=books&amp;AN=01833068$&amp;XPATH=/PG(0)" TargetMode="External" /><Relationship Id="rId14" Type="http://schemas.openxmlformats.org/officeDocument/2006/relationships/hyperlink" Target="http://ovidsp.ovid.com/ovidweb.cgi?T=JS&amp;NEWS=n&amp;CSC=Y&amp;PAGE=booktext&amp;D=books&amp;AN=01777270$&amp;XPATH=/PG(0)" TargetMode="External" /><Relationship Id="rId15" Type="http://schemas.openxmlformats.org/officeDocument/2006/relationships/hyperlink" Target="http://ovidsp.ovid.com/ovidweb.cgi?T=JS&amp;NEWS=n&amp;CSC=Y&amp;PAGE=booktext&amp;D=books&amp;AN=01745945$&amp;XPATH=/PG(0)" TargetMode="External" /><Relationship Id="rId16" Type="http://schemas.openxmlformats.org/officeDocument/2006/relationships/hyperlink" Target="http://ovidsp.ovid.com/ovidweb.cgi?T=JS&amp;NEWS=n&amp;CSC=Y&amp;PAGE=booktext&amp;D=books&amp;AN=01745934$&amp;XPATH=/PG(0)" TargetMode="External" /><Relationship Id="rId17" Type="http://schemas.openxmlformats.org/officeDocument/2006/relationships/hyperlink" Target="http://ovidsp.ovid.com/ovidweb.cgi?T=JS&amp;NEWS=n&amp;CSC=Y&amp;PAGE=booktext&amp;D=books&amp;AN=01817278$&amp;XPATH=/PG(0)" TargetMode="External" /><Relationship Id="rId18" Type="http://schemas.openxmlformats.org/officeDocument/2006/relationships/hyperlink" Target="http://ovidsp.ovid.com/ovidweb.cgi?T=JS&amp;NEWS=n&amp;CSC=Y&amp;PAGE=booktext&amp;D=books&amp;AN=01745951$&amp;XPATH=/PG(0)" TargetMode="External" /><Relationship Id="rId19" Type="http://schemas.openxmlformats.org/officeDocument/2006/relationships/hyperlink" Target="http://ovidsp.ovid.com/ovidweb.cgi?T=JS&amp;NEWS=n&amp;CSC=Y&amp;PAGE=booktext&amp;D=books&amp;AN=01741138$&amp;XPATH=/PG(0)" TargetMode="External" /><Relationship Id="rId20" Type="http://schemas.openxmlformats.org/officeDocument/2006/relationships/hyperlink" Target="http://ovidsp.ovid.com/ovidweb.cgi?T=JS&amp;NEWS=n&amp;CSC=Y&amp;PAGE=booktext&amp;D=books&amp;AN=01720557$&amp;XPATH=/PG(0)" TargetMode="External" /><Relationship Id="rId21" Type="http://schemas.openxmlformats.org/officeDocument/2006/relationships/hyperlink" Target="http://ovidsp.ovid.com/ovidweb.cgi?T=JS&amp;NEWS=n&amp;CSC=Y&amp;PAGE=booktext&amp;D=books&amp;AN=01745933$&amp;XPATH=/PG(0)" TargetMode="External" /><Relationship Id="rId22" Type="http://schemas.openxmlformats.org/officeDocument/2006/relationships/hyperlink" Target="http://ovidsp.ovid.com/ovidweb.cgi?T=JS&amp;NEWS=n&amp;CSC=Y&amp;PAGE=booktext&amp;D=books&amp;AN=01787286$&amp;XPATH=/PG(0)" TargetMode="External" /><Relationship Id="rId23" Type="http://schemas.openxmlformats.org/officeDocument/2006/relationships/hyperlink" Target="http://ovidsp.ovid.com/ovidweb.cgi?T=JS&amp;NEWS=n&amp;CSC=Y&amp;PAGE=booktext&amp;D=books&amp;AN=01768401$&amp;XPATH=/PG(0)" TargetMode="External" /><Relationship Id="rId24" Type="http://schemas.openxmlformats.org/officeDocument/2006/relationships/hyperlink" Target="http://ovidsp.ovid.com/ovidweb.cgi?T=JS&amp;NEWS=n&amp;CSC=Y&amp;PAGE=booktext&amp;D=books&amp;AN=01787337$&amp;XPATH=/PG(0)" TargetMode="External" /><Relationship Id="rId25" Type="http://schemas.openxmlformats.org/officeDocument/2006/relationships/hyperlink" Target="http://ovidsp.ovid.com/ovidweb.cgi?T=JS&amp;NEWS=n&amp;CSC=Y&amp;PAGE=booktext&amp;D=books&amp;AN=01768419$&amp;XPATH=/PG(0)" TargetMode="External" /><Relationship Id="rId26" Type="http://schemas.openxmlformats.org/officeDocument/2006/relationships/hyperlink" Target="http://ovidsp.ovid.com/ovidweb.cgi?T=JS&amp;NEWS=n&amp;CSC=Y&amp;PAGE=booktext&amp;D=books&amp;AN=01720565$&amp;XPATH=/PG(0)" TargetMode="External" /><Relationship Id="rId27" Type="http://schemas.openxmlformats.org/officeDocument/2006/relationships/hyperlink" Target="http://ovidsp.ovid.com/ovidweb.cgi?T=JS&amp;NEWS=n&amp;CSC=Y&amp;PAGE=booktext&amp;D=books&amp;AN=01720556$&amp;XPATH=/PG(0)" TargetMode="External" /><Relationship Id="rId28" Type="http://schemas.openxmlformats.org/officeDocument/2006/relationships/hyperlink" Target="http://ovidsp.ovid.com/ovidweb.cgi?T=JS&amp;NEWS=n&amp;CSC=Y&amp;PAGE=booktext&amp;D=books&amp;AN=01735162$&amp;XPATH=/PG(0)" TargetMode="External" /><Relationship Id="rId29" Type="http://schemas.openxmlformats.org/officeDocument/2006/relationships/hyperlink" Target="http://ovidsp.ovid.com/ovidweb.cgi?T=JS&amp;NEWS=n&amp;CSC=Y&amp;PAGE=booktext&amp;D=books&amp;AN=01787273$&amp;XPATH=/PG(0)" TargetMode="External" /><Relationship Id="rId30" Type="http://schemas.openxmlformats.org/officeDocument/2006/relationships/hyperlink" Target="http://ovidsp.ovid.com/ovidweb.cgi?T=JS&amp;NEWS=n&amp;CSC=Y&amp;PAGE=booktext&amp;D=books&amp;AN=01787256$&amp;XPATH=/PG(0)" TargetMode="External" /><Relationship Id="rId31" Type="http://schemas.openxmlformats.org/officeDocument/2006/relationships/hyperlink" Target="http://ovidsp.ovid.com/ovidweb.cgi?T=JS&amp;NEWS=n&amp;CSC=Y&amp;PAGE=booktext&amp;D=books&amp;AN=01745931$&amp;XPATH=/PG(0)" TargetMode="External" /><Relationship Id="rId32" Type="http://schemas.openxmlformats.org/officeDocument/2006/relationships/hyperlink" Target="http://ovidsp.ovid.com/ovidweb.cgi?T=JS&amp;NEWS=n&amp;CSC=Y&amp;PAGE=booktext&amp;D=books&amp;AN=01714600$&amp;XPATH=/PG(0)" TargetMode="External" /><Relationship Id="rId33" Type="http://schemas.openxmlformats.org/officeDocument/2006/relationships/hyperlink" Target="http://ovidsp.ovid.com/ovidweb.cgi?T=JS&amp;NEWS=n&amp;CSC=Y&amp;PAGE=booktext&amp;D=books&amp;AN=01817264$&amp;XPATH=/PG(0)" TargetMode="External" /><Relationship Id="rId34" Type="http://schemas.openxmlformats.org/officeDocument/2006/relationships/hyperlink" Target="http://ovidsp.ovid.com/ovidweb.cgi?T=JS&amp;NEWS=n&amp;CSC=Y&amp;PAGE=booktext&amp;D=books&amp;AN=01745930$&amp;XPATH=/PG(0)" TargetMode="External" /><Relationship Id="rId35" Type="http://schemas.openxmlformats.org/officeDocument/2006/relationships/hyperlink" Target="http://ovidsp.ovid.com/ovidweb.cgi?T=JS&amp;NEWS=n&amp;CSC=Y&amp;PAGE=booktext&amp;D=books&amp;AN=01787235$&amp;XPATH=/PG(0)" TargetMode="External" /><Relationship Id="rId36" Type="http://schemas.openxmlformats.org/officeDocument/2006/relationships/hyperlink" Target="http://ovidsp.ovid.com/ovidweb.cgi?T=JS&amp;NEWS=n&amp;CSC=Y&amp;PAGE=booktext&amp;D=books&amp;AN=01745911$&amp;XPATH=/PG(0)" TargetMode="External" /><Relationship Id="rId37" Type="http://schemas.openxmlformats.org/officeDocument/2006/relationships/hyperlink" Target="http://ovidsp.ovid.com/ovidweb.cgi?T=JS&amp;NEWS=n&amp;CSC=Y&amp;PAGE=booktext&amp;D=books&amp;AN=01735153$&amp;XPATH=/PG(0)" TargetMode="External" /><Relationship Id="rId38" Type="http://schemas.openxmlformats.org/officeDocument/2006/relationships/hyperlink" Target="http://ovidsp.ovid.com/ovidweb.cgi?T=JS&amp;NEWS=n&amp;CSC=Y&amp;PAGE=booktext&amp;D=books&amp;AN=01787285$&amp;XPATH=/PG(0)" TargetMode="External" /><Relationship Id="rId39" Type="http://schemas.openxmlformats.org/officeDocument/2006/relationships/hyperlink" Target="http://ovidsp.ovid.com/ovidweb.cgi?T=JS&amp;NEWS=n&amp;CSC=Y&amp;PAGE=booktext&amp;D=books&amp;AN=01817246$&amp;XPATH=/PG(0)" TargetMode="External" /><Relationship Id="rId40" Type="http://schemas.openxmlformats.org/officeDocument/2006/relationships/hyperlink" Target="http://ovidsp.ovid.com/ovidweb.cgi?T=JS&amp;NEWS=n&amp;CSC=Y&amp;PAGE=booktext&amp;D=books&amp;AN=01777267$&amp;XPATH=/PG(0)" TargetMode="External" /><Relationship Id="rId41" Type="http://schemas.openxmlformats.org/officeDocument/2006/relationships/hyperlink" Target="http://ovidsp.ovid.com/ovidweb.cgi?T=JS&amp;NEWS=n&amp;CSC=Y&amp;PAGE=booktext&amp;D=books&amp;AN=01787336$&amp;XPATH=/PG(0)" TargetMode="External" /><Relationship Id="rId42" Type="http://schemas.openxmlformats.org/officeDocument/2006/relationships/hyperlink" Target="http://ovidsp.ovid.com/ovidweb.cgi?T=JS&amp;NEWS=n&amp;CSC=Y&amp;PAGE=booktext&amp;D=books&amp;AN=01735128$&amp;XPATH=/PG(0)" TargetMode="External" /><Relationship Id="rId43" Type="http://schemas.openxmlformats.org/officeDocument/2006/relationships/hyperlink" Target="http://ovidsp.ovid.com/ovidweb.cgi?T=JS&amp;NEWS=n&amp;CSC=Y&amp;PAGE=booktext&amp;D=books&amp;AN=01745928$&amp;XPATH=/PG(0)" TargetMode="External" /><Relationship Id="rId44" Type="http://schemas.openxmlformats.org/officeDocument/2006/relationships/hyperlink" Target="http://ovidsp.ovid.com/ovidweb.cgi?T=JS&amp;NEWS=n&amp;CSC=Y&amp;PAGE=booktext&amp;D=books&amp;AN=01817276$&amp;XPATH=/PG(0)" TargetMode="External" /><Relationship Id="rId45" Type="http://schemas.openxmlformats.org/officeDocument/2006/relationships/hyperlink" Target="http://ovidsp.ovid.com/ovidweb.cgi?T=JS&amp;NEWS=n&amp;CSC=Y&amp;PAGE=booktext&amp;D=books&amp;AN=01762480$&amp;XPATH=/PG(0)" TargetMode="External" /><Relationship Id="rId46" Type="http://schemas.openxmlformats.org/officeDocument/2006/relationships/hyperlink" Target="http://ovidsp.ovid.com/ovidweb.cgi?T=JS&amp;NEWS=n&amp;CSC=Y&amp;PAGE=booktext&amp;D=books&amp;AN=01735158$&amp;XPATH=/PG(0)" TargetMode="External" /><Relationship Id="rId47" Type="http://schemas.openxmlformats.org/officeDocument/2006/relationships/hyperlink" Target="http://ovidsp.ovid.com/ovidweb.cgi?T=JS&amp;NEWS=n&amp;CSC=Y&amp;PAGE=booktext&amp;D=books&amp;AN=01857010$&amp;XPATH=/PG(0)" TargetMode="External" /><Relationship Id="rId48" Type="http://schemas.openxmlformats.org/officeDocument/2006/relationships/hyperlink" Target="http://ovidsp.ovid.com/ovidweb.cgi?T=JS&amp;NEWS=n&amp;CSC=Y&amp;PAGE=booktext&amp;D=books&amp;AN=01735160$&amp;XPATH=/PG(0)" TargetMode="External" /><Relationship Id="rId49" Type="http://schemas.openxmlformats.org/officeDocument/2006/relationships/hyperlink" Target="http://ovidsp.ovid.com/ovidweb.cgi?T=JS&amp;NEWS=n&amp;CSC=Y&amp;PAGE=booktext&amp;D=books&amp;AN=01817274$&amp;XPATH=/PG(0)" TargetMode="External" /><Relationship Id="rId50" Type="http://schemas.openxmlformats.org/officeDocument/2006/relationships/hyperlink" Target="http://ovidsp.ovid.com/ovidweb.cgi?T=JS&amp;NEWS=n&amp;CSC=Y&amp;PAGE=booktext&amp;D=books&amp;AN=01787374$&amp;XPATH=/PG(0)" TargetMode="External" /><Relationship Id="rId51" Type="http://schemas.openxmlformats.org/officeDocument/2006/relationships/hyperlink" Target="http://ovidsp.ovid.com/ovidweb.cgi?T=JS&amp;NEWS=n&amp;CSC=Y&amp;PAGE=booktext&amp;D=books&amp;AN=01777264$&amp;XPATH=/PG(0)" TargetMode="External" /><Relationship Id="rId52" Type="http://schemas.openxmlformats.org/officeDocument/2006/relationships/hyperlink" Target="http://ovidsp.ovid.com/ovidweb.cgi?T=JS&amp;NEWS=n&amp;CSC=Y&amp;PAGE=booktext&amp;D=books&amp;AN=01787335$&amp;XPATH=/PG(0)" TargetMode="External" /><Relationship Id="rId53" Type="http://schemas.openxmlformats.org/officeDocument/2006/relationships/hyperlink" Target="http://ovidsp.ovid.com/ovidweb.cgi?T=JS&amp;NEWS=n&amp;CSC=Y&amp;PAGE=booktext&amp;D=books&amp;AN=01745909$&amp;XPATH=/PG(0)" TargetMode="External" /><Relationship Id="rId54" Type="http://schemas.openxmlformats.org/officeDocument/2006/relationships/hyperlink" Target="http://ovidsp.ovid.com/ovidweb.cgi?T=JS&amp;NEWS=n&amp;CSC=Y&amp;PAGE=booktext&amp;D=books&amp;AN=01812593$&amp;XPATH=/PG(0)" TargetMode="External" /><Relationship Id="rId55" Type="http://schemas.openxmlformats.org/officeDocument/2006/relationships/hyperlink" Target="http://ovidsp.ovid.com/ovidweb.cgi?T=JS&amp;NEWS=n&amp;CSC=Y&amp;PAGE=booktext&amp;D=books&amp;AN=01777272$&amp;XPATH=/PG(0)" TargetMode="External" /><Relationship Id="rId56" Type="http://schemas.openxmlformats.org/officeDocument/2006/relationships/hyperlink" Target="http://ovidsp.ovid.com/ovidweb.cgi?T=JS&amp;NEWS=n&amp;CSC=Y&amp;PAGE=booktext&amp;D=books&amp;AN=01812592$&amp;XPATH=/PG(0)" TargetMode="External" /><Relationship Id="rId57" Type="http://schemas.openxmlformats.org/officeDocument/2006/relationships/hyperlink" Target="http://ovidsp.ovid.com/ovidweb.cgi?T=JS&amp;NEWS=n&amp;CSC=Y&amp;PAGE=booktext&amp;D=books&amp;AN=01735127$&amp;XPATH=/PG(0)" TargetMode="External" /><Relationship Id="rId58" Type="http://schemas.openxmlformats.org/officeDocument/2006/relationships/hyperlink" Target="http://ovidsp.ovid.com/ovidweb.cgi?T=JS&amp;NEWS=n&amp;CSC=Y&amp;PAGE=booktext&amp;D=books&amp;AN=01817289$&amp;XPATH=/PG(0)" TargetMode="External" /><Relationship Id="rId59" Type="http://schemas.openxmlformats.org/officeDocument/2006/relationships/hyperlink" Target="http://ovidsp.ovid.com/ovidweb.cgi?T=JS&amp;NEWS=n&amp;CSC=Y&amp;PAGE=booktext&amp;D=books&amp;AN=01762492$&amp;XPATH=/PG(0)" TargetMode="External" /><Relationship Id="rId60" Type="http://schemas.openxmlformats.org/officeDocument/2006/relationships/hyperlink" Target="http://ovidsp.ovid.com/ovidweb.cgi?T=JS&amp;NEWS=n&amp;CSC=Y&amp;PAGE=booktext&amp;D=books&amp;AN=01823278$&amp;XPATH=/PG(0)" TargetMode="External" /><Relationship Id="rId61" Type="http://schemas.openxmlformats.org/officeDocument/2006/relationships/hyperlink" Target="http://ovidsp.ovid.com/ovidweb.cgi?T=JS&amp;NEWS=n&amp;CSC=Y&amp;PAGE=booktext&amp;D=books&amp;AN=01745925$&amp;XPATH=/PG(0)" TargetMode="External" /><Relationship Id="rId62" Type="http://schemas.openxmlformats.org/officeDocument/2006/relationships/hyperlink" Target="http://ovidsp.ovid.com/ovidweb.cgi?T=JS&amp;NEWS=n&amp;CSC=Y&amp;PAGE=booktext&amp;D=books&amp;AN=01762491$&amp;XPATH=/PG(0)" TargetMode="External" /><Relationship Id="rId63" Type="http://schemas.openxmlformats.org/officeDocument/2006/relationships/hyperlink" Target="http://ovidsp.ovid.com/ovidweb.cgi?T=JS&amp;NEWS=n&amp;CSC=Y&amp;PAGE=booktext&amp;D=books&amp;AN=01762479$&amp;XPATH=/PG(0)" TargetMode="External" /><Relationship Id="rId64" Type="http://schemas.openxmlformats.org/officeDocument/2006/relationships/hyperlink" Target="http://ovidsp.ovid.com/ovidweb.cgi?T=JS&amp;NEWS=n&amp;CSC=Y&amp;PAGE=booktext&amp;D=books&amp;AN=01762495$&amp;XPATH=/PG(0)" TargetMode="External" /><Relationship Id="rId65" Type="http://schemas.openxmlformats.org/officeDocument/2006/relationships/hyperlink" Target="http://ovidsp.ovid.com/ovidweb.cgi?T=JS&amp;NEWS=n&amp;CSC=Y&amp;PAGE=booktext&amp;D=books&amp;AN=01817273$&amp;XPATH=/PG(0)" TargetMode="External" /><Relationship Id="rId66" Type="http://schemas.openxmlformats.org/officeDocument/2006/relationships/hyperlink" Target="http://ovidsp.ovid.com/ovidweb.cgi?T=JS&amp;NEWS=n&amp;CSC=Y&amp;PAGE=booktext&amp;D=books&amp;AN=01787334$&amp;XPATH=/PG(0)" TargetMode="External" /><Relationship Id="rId67" Type="http://schemas.openxmlformats.org/officeDocument/2006/relationships/hyperlink" Target="http://ovidsp.ovid.com/ovidweb.cgi?T=JS&amp;NEWS=n&amp;CSC=Y&amp;PAGE=booktext&amp;D=books&amp;AN=01745924$&amp;XPATH=/PG(0)" TargetMode="External" /><Relationship Id="rId68" Type="http://schemas.openxmlformats.org/officeDocument/2006/relationships/hyperlink" Target="http://ovidsp.ovid.com/ovidweb.cgi?T=JS&amp;NEWS=n&amp;CSC=Y&amp;PAGE=booktext&amp;D=books&amp;AN=01762478$&amp;XPATH=/PG(0)" TargetMode="External" /><Relationship Id="rId69" Type="http://schemas.openxmlformats.org/officeDocument/2006/relationships/hyperlink" Target="http://ovidsp.ovid.com/ovidweb.cgi?T=JS&amp;NEWS=n&amp;CSC=Y&amp;PAGE=booktext&amp;D=books&amp;AN=01817287$&amp;XPATH=/PG(0)" TargetMode="External" /><Relationship Id="rId70" Type="http://schemas.openxmlformats.org/officeDocument/2006/relationships/hyperlink" Target="http://ovidsp.ovid.com/ovidweb.cgi?T=JS&amp;NEWS=n&amp;CSC=Y&amp;PAGE=booktext&amp;D=books&amp;AN=01762488$&amp;XPATH=/PG(0)" TargetMode="External" /><Relationship Id="rId71" Type="http://schemas.openxmlformats.org/officeDocument/2006/relationships/hyperlink" Target="http://ovidsp.ovid.com/ovidweb.cgi?T=JS&amp;NEWS=n&amp;CSC=Y&amp;PAGE=booktext&amp;D=books&amp;AN=01817286$&amp;XPATH=/PG(0)" TargetMode="External" /><Relationship Id="rId72" Type="http://schemas.openxmlformats.org/officeDocument/2006/relationships/hyperlink" Target="http://ovidsp.ovid.com/ovidweb.cgi?T=JS&amp;NEWS=n&amp;CSC=Y&amp;PAGE=booktext&amp;D=books&amp;AN=01787278$&amp;XPATH=/PG(0)" TargetMode="External" /><Relationship Id="rId73" Type="http://schemas.openxmlformats.org/officeDocument/2006/relationships/hyperlink" Target="http://ovidsp.ovid.com/ovidweb.cgi?T=JS&amp;NEWS=n&amp;CSC=Y&amp;PAGE=booktext&amp;D=books&amp;AN=01762487$&amp;XPATH=/PG(0)" TargetMode="External" /><Relationship Id="rId74" Type="http://schemas.openxmlformats.org/officeDocument/2006/relationships/hyperlink" Target="http://ovidsp.ovid.com/ovidweb.cgi?T=JS&amp;NEWS=n&amp;CSC=Y&amp;PAGE=booktext&amp;D=books&amp;AN=01787333$&amp;XPATH=/PG(0)" TargetMode="External" /><Relationship Id="rId75" Type="http://schemas.openxmlformats.org/officeDocument/2006/relationships/hyperlink" Target="http://ovidsp.ovid.com/ovidweb.cgi?T=JS&amp;NEWS=n&amp;CSC=Y&amp;PAGE=booktext&amp;D=books&amp;AN=01735164$&amp;XPATH=/PG(0)" TargetMode="External" /><Relationship Id="rId76" Type="http://schemas.openxmlformats.org/officeDocument/2006/relationships/hyperlink" Target="http://ovidsp.ovid.com/ovidweb.cgi?T=JS&amp;NEWS=n&amp;CSC=Y&amp;PAGE=booktext&amp;D=books&amp;AN=01817272$&amp;XPATH=/PG(0)" TargetMode="External" /><Relationship Id="rId77" Type="http://schemas.openxmlformats.org/officeDocument/2006/relationships/hyperlink" Target="http://ovidsp.ovid.com/ovidweb.cgi?T=JS&amp;NEWS=n&amp;CSC=Y&amp;PAGE=booktext&amp;D=books&amp;AN=01762477$&amp;XPATH=/PG(0)" TargetMode="External" /><Relationship Id="rId78" Type="http://schemas.openxmlformats.org/officeDocument/2006/relationships/hyperlink" Target="http://ovidsp.ovid.com/ovidweb.cgi?T=JS&amp;NEWS=n&amp;CSC=Y&amp;PAGE=booktext&amp;D=books&amp;AN=01762486$&amp;XPATH=/PG(0)" TargetMode="External" /><Relationship Id="rId79" Type="http://schemas.openxmlformats.org/officeDocument/2006/relationships/hyperlink" Target="http://ovidsp.ovid.com/ovidweb.cgi?T=JS&amp;NEWS=n&amp;CSC=Y&amp;PAGE=booktext&amp;D=books&amp;AN=01787254$&amp;XPATH=/PG(0)" TargetMode="External" /><Relationship Id="rId80" Type="http://schemas.openxmlformats.org/officeDocument/2006/relationships/hyperlink" Target="http://ovidsp.ovid.com/ovidweb.cgi?T=JS&amp;NEWS=n&amp;CSC=Y&amp;PAGE=booktext&amp;D=books&amp;AN=01857031$&amp;XPATH=/PG(0)" TargetMode="External" /><Relationship Id="rId81" Type="http://schemas.openxmlformats.org/officeDocument/2006/relationships/hyperlink" Target="http://ovidsp.ovid.com/ovidweb.cgi?T=JS&amp;NEWS=n&amp;CSC=Y&amp;PAGE=booktext&amp;D=books&amp;AN=01787332$&amp;XPATH=/PG(0)" TargetMode="External" /><Relationship Id="rId82" Type="http://schemas.openxmlformats.org/officeDocument/2006/relationships/hyperlink" Target="http://ovidsp.ovid.com/ovidweb.cgi?T=JS&amp;NEWS=n&amp;CSC=Y&amp;PAGE=booktext&amp;D=books&amp;AN=01787234$&amp;XPATH=/PG(0)" TargetMode="External" /><Relationship Id="rId83" Type="http://schemas.openxmlformats.org/officeDocument/2006/relationships/hyperlink" Target="http://ovidsp.ovid.com/ovidweb.cgi?T=JS&amp;NEWS=n&amp;CSC=Y&amp;PAGE=booktext&amp;D=books&amp;AN=01787253$&amp;XPATH=/PG(0)" TargetMode="External" /><Relationship Id="rId84" Type="http://schemas.openxmlformats.org/officeDocument/2006/relationships/hyperlink" Target="http://ovidsp.ovid.com/ovidweb.cgi?T=JS&amp;NEWS=n&amp;CSC=Y&amp;PAGE=booktext&amp;D=books&amp;AN=01787252$&amp;XPATH=/PG(0)" TargetMode="External" /><Relationship Id="rId85" Type="http://schemas.openxmlformats.org/officeDocument/2006/relationships/hyperlink" Target="http://ovidsp.ovid.com/ovidweb.cgi?T=JS&amp;NEWS=n&amp;CSC=Y&amp;PAGE=booktext&amp;D=books&amp;AN=01838251$&amp;XPATH=/PG(0)" TargetMode="External" /><Relationship Id="rId86" Type="http://schemas.openxmlformats.org/officeDocument/2006/relationships/hyperlink" Target="http://ovidsp.ovid.com/ovidweb.cgi?T=JS&amp;NEWS=n&amp;CSC=Y&amp;PAGE=booktext&amp;D=books&amp;AN=01745866$&amp;XPATH=/PG(0)" TargetMode="External" /><Relationship Id="rId87" Type="http://schemas.openxmlformats.org/officeDocument/2006/relationships/hyperlink" Target="http://ovidsp.ovid.com/ovidweb.cgi?T=JS&amp;NEWS=n&amp;CSC=Y&amp;PAGE=booktext&amp;D=books&amp;AN=01787396$&amp;XPATH=/PG(0)" TargetMode="External" /><Relationship Id="rId88" Type="http://schemas.openxmlformats.org/officeDocument/2006/relationships/hyperlink" Target="http://ovidsp.ovid.com/ovidweb.cgi?T=JS&amp;NEWS=n&amp;CSC=Y&amp;PAGE=booktext&amp;D=books&amp;AN=01735126$&amp;XPATH=/PG(0)" TargetMode="External" /><Relationship Id="rId89" Type="http://schemas.openxmlformats.org/officeDocument/2006/relationships/hyperlink" Target="http://ovidsp.ovid.com/ovidweb.cgi?T=JS&amp;NEWS=n&amp;CSC=Y&amp;PAGE=booktext&amp;D=books&amp;AN=01827651$&amp;XPATH=/PG(0)" TargetMode="External" /><Relationship Id="rId90" Type="http://schemas.openxmlformats.org/officeDocument/2006/relationships/hyperlink" Target="http://ovidsp.ovid.com/ovidweb.cgi?T=JS&amp;NEWS=n&amp;CSC=Y&amp;PAGE=booktext&amp;D=books&amp;AN=01735163$&amp;XPATH=/PG(0)" TargetMode="External" /><Relationship Id="rId91" Type="http://schemas.openxmlformats.org/officeDocument/2006/relationships/hyperlink" Target="http://ovidsp.ovid.com/ovidweb.cgi?T=JS&amp;NEWS=n&amp;CSC=Y&amp;PAGE=booktext&amp;D=books&amp;AN=01787255$&amp;XPATH=/PG(0)" TargetMode="External" /><Relationship Id="rId92" Type="http://schemas.openxmlformats.org/officeDocument/2006/relationships/hyperlink" Target="http://ovidsp.ovid.com/ovidweb.cgi?T=JS&amp;NEWS=n&amp;CSC=Y&amp;PAGE=booktext&amp;D=books&amp;AN=01787251$&amp;XPATH=/PG(0)" TargetMode="External" /><Relationship Id="rId93" Type="http://schemas.openxmlformats.org/officeDocument/2006/relationships/hyperlink" Target="http://ovidsp.ovid.com/ovidweb.cgi?T=JS&amp;NEWS=n&amp;CSC=Y&amp;PAGE=booktext&amp;D=books&amp;AN=01787331$&amp;XPATH=/PG(0)" TargetMode="External" /><Relationship Id="rId94" Type="http://schemas.openxmlformats.org/officeDocument/2006/relationships/hyperlink" Target="http://ovidsp.ovid.com/ovidweb.cgi?T=JS&amp;NEWS=n&amp;CSC=Y&amp;PAGE=booktext&amp;D=books&amp;AN=01812591$&amp;XPATH=/PG(0)" TargetMode="External" /><Relationship Id="rId95" Type="http://schemas.openxmlformats.org/officeDocument/2006/relationships/hyperlink" Target="http://ovidsp.ovid.com/ovidweb.cgi?T=JS&amp;NEWS=n&amp;CSC=Y&amp;PAGE=booktext&amp;D=books&amp;AN=01787249$&amp;XPATH=/PG(0)" TargetMode="External" /><Relationship Id="rId96" Type="http://schemas.openxmlformats.org/officeDocument/2006/relationships/hyperlink" Target="http://ovidsp.ovid.com/ovidweb.cgi?T=JS&amp;NEWS=n&amp;CSC=Y&amp;PAGE=booktext&amp;D=books&amp;AN=01768400$&amp;XPATH=/PG(0)" TargetMode="External" /><Relationship Id="rId97" Type="http://schemas.openxmlformats.org/officeDocument/2006/relationships/hyperlink" Target="http://ovidsp.ovid.com/ovidweb.cgi?T=JS&amp;NEWS=n&amp;CSC=Y&amp;PAGE=booktext&amp;D=books&amp;AN=01762473$&amp;XPATH=/PG(0)" TargetMode="External" /><Relationship Id="rId98" Type="http://schemas.openxmlformats.org/officeDocument/2006/relationships/hyperlink" Target="http://ovidsp.ovid.com/ovidweb.cgi?T=JS&amp;NEWS=n&amp;CSC=Y&amp;PAGE=booktext&amp;D=books&amp;AN=01745920$&amp;XPATH=/PG(0)" TargetMode="External" /><Relationship Id="rId99" Type="http://schemas.openxmlformats.org/officeDocument/2006/relationships/hyperlink" Target="http://ovidsp.ovid.com/ovidweb.cgi?T=JS&amp;NEWS=n&amp;CSC=Y&amp;PAGE=booktext&amp;D=books&amp;AN=01787274$&amp;XPATH=/PG(0)" TargetMode="External" /><Relationship Id="rId100" Type="http://schemas.openxmlformats.org/officeDocument/2006/relationships/hyperlink" Target="http://ovidsp.ovid.com/ovidweb.cgi?T=JS&amp;NEWS=n&amp;CSC=Y&amp;PAGE=booktext&amp;D=books&amp;AN=01787281$&amp;XPATH=/PG(0)" TargetMode="External" /><Relationship Id="rId101" Type="http://schemas.openxmlformats.org/officeDocument/2006/relationships/hyperlink" Target="http://ovidsp.ovid.com/ovidweb.cgi?T=JS&amp;NEWS=n&amp;CSC=Y&amp;PAGE=booktext&amp;D=books&amp;AN=01720563$&amp;XPATH=/PG(0)" TargetMode="External" /><Relationship Id="rId102" Type="http://schemas.openxmlformats.org/officeDocument/2006/relationships/hyperlink" Target="http://ovidsp.ovid.com/ovidweb.cgi?T=JS&amp;NEWS=n&amp;CSC=Y&amp;PAGE=booktext&amp;D=books&amp;AN=01787373$&amp;XPATH=/PG(0)" TargetMode="External" /><Relationship Id="rId103" Type="http://schemas.openxmlformats.org/officeDocument/2006/relationships/hyperlink" Target="http://ovidsp.ovid.com/ovidweb.cgi?T=JS&amp;NEWS=n&amp;CSC=Y&amp;PAGE=booktext&amp;D=books&amp;AN=01781600$&amp;XPATH=/PG(0)" TargetMode="External" /><Relationship Id="rId104" Type="http://schemas.openxmlformats.org/officeDocument/2006/relationships/hyperlink" Target="http://ovidsp.ovid.com/ovidweb.cgi?T=JS&amp;NEWS=n&amp;CSC=Y&amp;PAGE=booktext&amp;D=books&amp;AN=01833071$&amp;XPATH=/PG(0)" TargetMode="External" /><Relationship Id="rId105" Type="http://schemas.openxmlformats.org/officeDocument/2006/relationships/hyperlink" Target="http://ovidsp.ovid.com/ovidweb.cgi?T=JS&amp;NEWS=n&amp;CSC=Y&amp;PAGE=booktext&amp;D=books&amp;AN=01768405$&amp;XPATH=/PG(0)" TargetMode="External" /><Relationship Id="rId106" Type="http://schemas.openxmlformats.org/officeDocument/2006/relationships/hyperlink" Target="http://ovidsp.ovid.com/ovidweb.cgi?T=JS&amp;NEWS=n&amp;CSC=Y&amp;PAGE=booktext&amp;D=books&amp;AN=01768404$&amp;XPATH=/PG(0)" TargetMode="External" /><Relationship Id="rId107" Type="http://schemas.openxmlformats.org/officeDocument/2006/relationships/hyperlink" Target="http://ovidsp.ovid.com/ovidweb.cgi?T=JS&amp;NEWS=n&amp;CSC=Y&amp;PAGE=booktext&amp;D=books&amp;AN=01720562$&amp;XPATH=/PG(0)" TargetMode="External" /><Relationship Id="rId108" Type="http://schemas.openxmlformats.org/officeDocument/2006/relationships/hyperlink" Target="http://ovidsp.ovid.com/ovidweb.cgi?T=JS&amp;NEWS=n&amp;CSC=Y&amp;PAGE=booktext&amp;D=books&amp;AN=01762472$&amp;XPATH=/PG(0)" TargetMode="External" /><Relationship Id="rId109" Type="http://schemas.openxmlformats.org/officeDocument/2006/relationships/hyperlink" Target="http://ovidsp.ovid.com/ovidweb.cgi?T=JS&amp;NEWS=n&amp;CSC=Y&amp;PAGE=booktext&amp;D=books&amp;AN=01812589$&amp;XPATH=/PG(0)" TargetMode="External" /><Relationship Id="rId110" Type="http://schemas.openxmlformats.org/officeDocument/2006/relationships/hyperlink" Target="http://ovidsp.ovid.com/ovidweb.cgi?T=JS&amp;NEWS=n&amp;CSC=Y&amp;PAGE=booktext&amp;D=books&amp;AN=01817262$&amp;XPATH=/PG(0)" TargetMode="External" /><Relationship Id="rId111" Type="http://schemas.openxmlformats.org/officeDocument/2006/relationships/hyperlink" Target="http://ovidsp.ovid.com/ovidweb.cgi?T=JS&amp;NEWS=n&amp;CSC=Y&amp;PAGE=booktext&amp;D=books&amp;AN=01817266$&amp;XPATH=/PG(0)" TargetMode="External" /><Relationship Id="rId112" Type="http://schemas.openxmlformats.org/officeDocument/2006/relationships/hyperlink" Target="http://ovidsp.ovid.com/ovidweb.cgi?T=JS&amp;NEWS=n&amp;CSC=Y&amp;PAGE=booktext&amp;D=books&amp;AN=01762471$&amp;XPATH=/PG(0)" TargetMode="External" /><Relationship Id="rId113" Type="http://schemas.openxmlformats.org/officeDocument/2006/relationships/hyperlink" Target="http://ovidsp.ovid.com/ovidweb.cgi?T=JS&amp;NEWS=n&amp;CSC=Y&amp;PAGE=booktext&amp;D=books&amp;AN=01762469$&amp;XPATH=/PG(0)" TargetMode="External" /><Relationship Id="rId114" Type="http://schemas.openxmlformats.org/officeDocument/2006/relationships/hyperlink" Target="http://ovidsp.ovid.com/ovidweb.cgi?T=JS&amp;NEWS=n&amp;CSC=Y&amp;PAGE=booktext&amp;D=books&amp;AN=01787272$&amp;XPATH=/PG(0)" TargetMode="External" /><Relationship Id="rId115" Type="http://schemas.openxmlformats.org/officeDocument/2006/relationships/hyperlink" Target="http://ovidsp.ovid.com/ovidweb.cgi?T=JS&amp;NEWS=n&amp;CSC=Y&amp;PAGE=booktext&amp;D=books&amp;AN=01745919$&amp;XPATH=/PG(0)" TargetMode="External" /><Relationship Id="rId116" Type="http://schemas.openxmlformats.org/officeDocument/2006/relationships/hyperlink" Target="http://ovidsp.ovid.com/ovidweb.cgi?T=JS&amp;NEWS=n&amp;CSC=Y&amp;PAGE=booktext&amp;D=books&amp;AN=01817284$&amp;XPATH=/PG(0)" TargetMode="External" /><Relationship Id="rId117" Type="http://schemas.openxmlformats.org/officeDocument/2006/relationships/hyperlink" Target="http://ovidsp.ovid.com/ovidweb.cgi?T=JS&amp;NEWS=n&amp;CSC=Y&amp;PAGE=booktext&amp;D=books&amp;AN=01787271$&amp;XPATH=/PG(0)" TargetMode="External" /><Relationship Id="rId118" Type="http://schemas.openxmlformats.org/officeDocument/2006/relationships/hyperlink" Target="http://ovidsp.ovid.com/ovidweb.cgi?T=JS&amp;NEWS=n&amp;CSC=Y&amp;PAGE=booktext&amp;D=books&amp;AN=01812588$&amp;XPATH=/PG(0)" TargetMode="External" /><Relationship Id="rId119" Type="http://schemas.openxmlformats.org/officeDocument/2006/relationships/hyperlink" Target="http://ovidsp.ovid.com/ovidweb.cgi?T=JS&amp;NEWS=n&amp;CSC=Y&amp;PAGE=booktext&amp;D=books&amp;AN=01787270$&amp;XPATH=/PG(0)" TargetMode="External" /><Relationship Id="rId120" Type="http://schemas.openxmlformats.org/officeDocument/2006/relationships/hyperlink" Target="http://ovidsp.ovid.com/ovidweb.cgi?T=JS&amp;NEWS=n&amp;CSC=Y&amp;PAGE=booktext&amp;D=books&amp;AN=01762468$&amp;XPATH=/PG(0)" TargetMode="External" /><Relationship Id="rId121" Type="http://schemas.openxmlformats.org/officeDocument/2006/relationships/hyperlink" Target="http://ovidsp.ovid.com/ovidweb.cgi?T=JS&amp;NEWS=n&amp;CSC=Y&amp;PAGE=booktext&amp;D=books&amp;AN=01777257$&amp;XPATH=/PG(0)" TargetMode="External" /><Relationship Id="rId122" Type="http://schemas.openxmlformats.org/officeDocument/2006/relationships/hyperlink" Target="http://ovidsp.ovid.com/ovidweb.cgi?T=JS&amp;NEWS=n&amp;CSC=Y&amp;PAGE=booktext&amp;D=books&amp;AN=01762467$&amp;XPATH=/PG(0)" TargetMode="External" /><Relationship Id="rId123" Type="http://schemas.openxmlformats.org/officeDocument/2006/relationships/hyperlink" Target="http://ovidsp.ovid.com/ovidweb.cgi?T=JS&amp;NEWS=n&amp;CSC=Y&amp;PAGE=booktext&amp;D=books&amp;AN=01817282$&amp;XPATH=/PG(0)" TargetMode="External" /><Relationship Id="rId124" Type="http://schemas.openxmlformats.org/officeDocument/2006/relationships/hyperlink" Target="http://ovidsp.ovid.com/ovidweb.cgi?T=JS&amp;NEWS=n&amp;CSC=Y&amp;PAGE=booktext&amp;D=books&amp;AN=01745918$&amp;XPATH=/PG(0)" TargetMode="External" /><Relationship Id="rId125" Type="http://schemas.openxmlformats.org/officeDocument/2006/relationships/hyperlink" Target="http://ovidsp.ovid.com/ovidweb.cgi?T=JS&amp;NEWS=n&amp;CSC=Y&amp;PAGE=booktext&amp;D=books&amp;AN=01787231$&amp;XPATH=/PG(0)" TargetMode="External" /><Relationship Id="rId126" Type="http://schemas.openxmlformats.org/officeDocument/2006/relationships/hyperlink" Target="http://ovidsp.ovid.com/ovidweb.cgi?T=JS&amp;NEWS=n&amp;CSC=Y&amp;PAGE=booktext&amp;D=books&amp;AN=01731092$&amp;XPATH=/PG(0)" TargetMode="External" /><Relationship Id="rId127" Type="http://schemas.openxmlformats.org/officeDocument/2006/relationships/hyperlink" Target="http://ovidsp.ovid.com/ovidweb.cgi?T=JS&amp;NEWS=n&amp;CSC=Y&amp;PAGE=booktext&amp;D=books&amp;AN=01735155$&amp;XPATH=/PG(0)" TargetMode="External" /><Relationship Id="rId128" Type="http://schemas.openxmlformats.org/officeDocument/2006/relationships/hyperlink" Target="http://ovidsp.ovid.com/ovidweb.cgi?T=JS&amp;NEWS=n&amp;CSC=Y&amp;PAGE=booktext&amp;D=books&amp;AN=01768399$&amp;XPATH=/PG(0)" TargetMode="External" /><Relationship Id="rId129" Type="http://schemas.openxmlformats.org/officeDocument/2006/relationships/hyperlink" Target="http://ovidsp.ovid.com/ovidweb.cgi?T=JS&amp;NEWS=n&amp;CSC=Y&amp;PAGE=booktext&amp;D=books&amp;AN=01787190$&amp;XPATH=/PG(0)" TargetMode="External" /><Relationship Id="rId130" Type="http://schemas.openxmlformats.org/officeDocument/2006/relationships/hyperlink" Target="http://ovidsp.ovid.com/ovidweb.cgi?T=JS&amp;NEWS=n&amp;CSC=Y&amp;PAGE=booktext&amp;D=books&amp;AN=01777256$&amp;XPATH=/PG(0)" TargetMode="External" /><Relationship Id="rId131" Type="http://schemas.openxmlformats.org/officeDocument/2006/relationships/hyperlink" Target="http://ovidsp.ovid.com/ovidweb.cgi?T=JS&amp;NEWS=n&amp;CSC=Y&amp;PAGE=booktext&amp;D=books&amp;AN=01745917$&amp;XPATH=/PG(0)" TargetMode="External" /><Relationship Id="rId132" Type="http://schemas.openxmlformats.org/officeDocument/2006/relationships/hyperlink" Target="http://ovidsp.ovid.com/ovidweb.cgi?T=JS&amp;NEWS=n&amp;CSC=Y&amp;PAGE=booktext&amp;D=books&amp;AN=01745943$&amp;XPATH=/PG(0)" TargetMode="External" /><Relationship Id="rId133" Type="http://schemas.openxmlformats.org/officeDocument/2006/relationships/hyperlink" Target="http://ovidsp.ovid.com/ovidweb.cgi?T=JS&amp;NEWS=n&amp;CSC=Y&amp;PAGE=booktext&amp;D=books&amp;AN=01787229$&amp;XPATH=/PG(0)" TargetMode="External" /><Relationship Id="rId134" Type="http://schemas.openxmlformats.org/officeDocument/2006/relationships/hyperlink" Target="http://ovidsp.ovid.com/ovidweb.cgi?T=JS&amp;NEWS=n&amp;CSC=Y&amp;PAGE=booktext&amp;D=books&amp;AN=01720492$&amp;XPATH=/PG(0)" TargetMode="External" /><Relationship Id="rId135" Type="http://schemas.openxmlformats.org/officeDocument/2006/relationships/hyperlink" Target="http://ovidsp.ovid.com/ovidweb.cgi?T=JS&amp;NEWS=n&amp;CSC=Y&amp;PAGE=booktext&amp;D=books&amp;AN=01787264$&amp;XPATH=/PG(0)" TargetMode="External" /><Relationship Id="rId136" Type="http://schemas.openxmlformats.org/officeDocument/2006/relationships/hyperlink" Target="http://ovidsp.ovid.com/ovidweb.cgi?T=JS&amp;NEWS=n&amp;CSC=Y&amp;PAGE=booktext&amp;D=books&amp;AN=01762466$&amp;XPATH=/PG(0)" TargetMode="External" /><Relationship Id="rId137" Type="http://schemas.openxmlformats.org/officeDocument/2006/relationships/hyperlink" Target="http://ovidsp.ovid.com/ovidweb.cgi?T=JS&amp;NEWS=n&amp;CSC=Y&amp;PAGE=booktext&amp;D=books&amp;AN=01833066$&amp;XPATH=/PG(0)" TargetMode="External" /><Relationship Id="rId138" Type="http://schemas.openxmlformats.org/officeDocument/2006/relationships/hyperlink" Target="http://ovidsp.ovid.com/ovidweb.cgi?T=JS&amp;NEWS=n&amp;CSC=Y&amp;PAGE=booktext&amp;D=books&amp;AN=01720609$&amp;XPATH=/PG(0)" TargetMode="External" /><Relationship Id="rId139" Type="http://schemas.openxmlformats.org/officeDocument/2006/relationships/hyperlink" Target="http://ovidsp.ovid.com/ovidweb.cgi?T=JS&amp;NEWS=n&amp;CSC=Y&amp;PAGE=booktext&amp;D=books&amp;AN=01833065$&amp;XPATH=/PG(0)" TargetMode="External" /><Relationship Id="rId140" Type="http://schemas.openxmlformats.org/officeDocument/2006/relationships/hyperlink" Target="http://ovidsp.ovid.com/ovidweb.cgi?T=JS&amp;NEWS=n&amp;CSC=Y&amp;PAGE=booktext&amp;D=books&amp;AN=01817283$&amp;XPATH=/PG(0)" TargetMode="External" /><Relationship Id="rId141" Type="http://schemas.openxmlformats.org/officeDocument/2006/relationships/hyperlink" Target="http://ovidsp.ovid.com/ovidweb.cgi?T=JS&amp;NEWS=n&amp;CSC=Y&amp;PAGE=booktext&amp;D=books&amp;AN=01827652$&amp;XPATH=/PG(0)" TargetMode="External" /><Relationship Id="rId142" Type="http://schemas.openxmlformats.org/officeDocument/2006/relationships/hyperlink" Target="http://ovidsp.ovid.com/ovidweb.cgi?T=JS&amp;NEWS=n&amp;CSC=Y&amp;PAGE=booktext&amp;D=books&amp;AN=01787290$&amp;XPATH=/PG(0)" TargetMode="External" /><Relationship Id="rId143" Type="http://schemas.openxmlformats.org/officeDocument/2006/relationships/hyperlink" Target="http://ovidsp.ovid.com/ovidweb.cgi?T=JS&amp;NEWS=n&amp;CSC=Y&amp;PAGE=booktext&amp;D=books&amp;AN=01768439$&amp;XPATH=/PG(0)" TargetMode="External" /><Relationship Id="rId144" Type="http://schemas.openxmlformats.org/officeDocument/2006/relationships/hyperlink" Target="http://ovidsp.ovid.com/ovidweb.cgi?T=JS&amp;NEWS=n&amp;CSC=Y&amp;PAGE=booktext&amp;D=books&amp;AN=01787268$&amp;XPATH=/PG(0)" TargetMode="External" /><Relationship Id="rId145" Type="http://schemas.openxmlformats.org/officeDocument/2006/relationships/hyperlink" Target="http://ovidsp.ovid.com/ovidweb.cgi?T=JS&amp;NEWS=n&amp;CSC=Y&amp;PAGE=booktext&amp;D=books&amp;AN=01817281$&amp;XPATH=/PG(0)" TargetMode="External" /><Relationship Id="rId146" Type="http://schemas.openxmlformats.org/officeDocument/2006/relationships/hyperlink" Target="http://ovidsp.ovid.com/ovidweb.cgi?T=JS&amp;NEWS=n&amp;CSC=Y&amp;PAGE=booktext&amp;D=books&amp;AN=01787269$&amp;XPATH=/PG(0)" TargetMode="External" /><Relationship Id="rId147" Type="http://schemas.openxmlformats.org/officeDocument/2006/relationships/hyperlink" Target="http://ovidsp.ovid.com/ovidweb.cgi?T=JS&amp;NEWS=n&amp;CSC=Y&amp;PAGE=booktext&amp;D=books&amp;AN=01787392$&amp;XPATH=/PG(0)" TargetMode="External" /><Relationship Id="rId148" Type="http://schemas.openxmlformats.org/officeDocument/2006/relationships/hyperlink" Target="http://ovidsp.ovid.com/ovidweb.cgi?T=JS&amp;NEWS=n&amp;CSC=Y&amp;PAGE=booktext&amp;D=books&amp;AN=01787243$&amp;XPATH=/PG(0)" TargetMode="External" /><Relationship Id="rId149" Type="http://schemas.openxmlformats.org/officeDocument/2006/relationships/hyperlink" Target="http://ovidsp.ovid.com/ovidweb.cgi?T=JS&amp;NEWS=n&amp;CSC=Y&amp;PAGE=booktext&amp;D=books&amp;AN=01735124$&amp;XPATH=/PG(0)" TargetMode="External" /><Relationship Id="rId150" Type="http://schemas.openxmlformats.org/officeDocument/2006/relationships/hyperlink" Target="http://ovidsp.ovid.com/ovidweb.cgi?T=JS&amp;NEWS=n&amp;CSC=Y&amp;PAGE=booktext&amp;D=books&amp;AN=01745916$&amp;XPATH=/PG(0)" TargetMode="External" /><Relationship Id="rId151" Type="http://schemas.openxmlformats.org/officeDocument/2006/relationships/hyperlink" Target="http://ovidsp.ovid.com/ovidweb.cgi?T=JS&amp;NEWS=n&amp;CSC=Y&amp;PAGE=booktext&amp;D=books&amp;AN=01787267$&amp;XPATH=/PG(0)" TargetMode="External" /><Relationship Id="rId152" Type="http://schemas.openxmlformats.org/officeDocument/2006/relationships/hyperlink" Target="http://ovidsp.ovid.com/ovidweb.cgi?T=JS&amp;NEWS=n&amp;CSC=Y&amp;PAGE=booktext&amp;D=books&amp;AN=01735123$&amp;XPATH=/PG(0)" TargetMode="External" /><Relationship Id="rId153" Type="http://schemas.openxmlformats.org/officeDocument/2006/relationships/hyperlink" Target="http://ovidsp.ovid.com/ovidweb.cgi?T=JS&amp;NEWS=n&amp;CSC=Y&amp;PAGE=booktext&amp;D=books&amp;AN=01762464$&amp;XPATH=/PG(0)" TargetMode="External" /><Relationship Id="rId154" Type="http://schemas.openxmlformats.org/officeDocument/2006/relationships/hyperlink" Target="http://ovidsp.ovid.com/ovidweb.cgi?T=JS&amp;NEWS=n&amp;CSC=Y&amp;PAGE=booktext&amp;D=books&amp;AN=01762463$&amp;XPATH=/PG(0)" TargetMode="External" /><Relationship Id="rId155" Type="http://schemas.openxmlformats.org/officeDocument/2006/relationships/hyperlink" Target="http://ovidsp.ovid.com/ovidweb.cgi?T=JS&amp;NEWS=n&amp;CSC=Y&amp;PAGE=booktext&amp;D=books&amp;AN=01787230$&amp;XPATH=/PG(0)" TargetMode="External" /><Relationship Id="rId156" Type="http://schemas.openxmlformats.org/officeDocument/2006/relationships/hyperlink" Target="http://ovidsp.ovid.com/ovidweb.cgi?T=JS&amp;NEWS=n&amp;CSC=Y&amp;PAGE=booktext&amp;D=books&amp;AN=01833046$&amp;XPATH=/PG(0)" TargetMode="External" /><Relationship Id="rId157" Type="http://schemas.openxmlformats.org/officeDocument/2006/relationships/hyperlink" Target="http://ovidsp.ovid.com/ovidweb.cgi?T=JS&amp;NEWS=n&amp;CSC=Y&amp;PAGE=booktext&amp;D=books&amp;AN=01787257$&amp;XPATH=/PG(0)" TargetMode="External" /><Relationship Id="rId158" Type="http://schemas.openxmlformats.org/officeDocument/2006/relationships/hyperlink" Target="http://ovidsp.ovid.com/ovidweb.cgi?T=JS&amp;NEWS=n&amp;CSC=Y&amp;PAGE=booktext&amp;D=books&amp;AN=01787245$&amp;XPATH=/PG(0)" TargetMode="External" /><Relationship Id="rId159" Type="http://schemas.openxmlformats.org/officeDocument/2006/relationships/hyperlink" Target="http://ovidsp.ovid.com/ovidweb.cgi?T=JS&amp;NEWS=n&amp;CSC=Y&amp;PAGE=booktext&amp;D=books&amp;AN=01787338$&amp;XPATH=/PG(0)" TargetMode="External" /><Relationship Id="rId160" Type="http://schemas.openxmlformats.org/officeDocument/2006/relationships/hyperlink" Target="http://ovidsp.ovid.com/ovidweb.cgi?T=JS&amp;NEWS=n&amp;CSC=Y&amp;PAGE=booktext&amp;D=books&amp;AN=01735154$&amp;XPATH=/PG(0)" TargetMode="External" /><Relationship Id="rId161" Type="http://schemas.openxmlformats.org/officeDocument/2006/relationships/hyperlink" Target="http://ovidsp.ovid.com/ovidweb.cgi?T=JS&amp;NEWS=n&amp;CSC=Y&amp;PAGE=booktext&amp;D=books&amp;AN=01817265$&amp;XPATH=/PG(0)" TargetMode="External" /><Relationship Id="rId162" Type="http://schemas.openxmlformats.org/officeDocument/2006/relationships/hyperlink" Target="http://ovidsp.ovid.com/ovidweb.cgi?T=JS&amp;NEWS=n&amp;CSC=Y&amp;PAGE=booktext&amp;D=books&amp;AN=01439391$&amp;XPATH=/PG(0)" TargetMode="External" /><Relationship Id="rId163" Type="http://schemas.openxmlformats.org/officeDocument/2006/relationships/hyperlink" Target="http://ovidsp.ovid.com/ovidweb.cgi?T=JS&amp;NEWS=n&amp;CSC=Y&amp;PAGE=booktext&amp;D=books&amp;AN=01762482$&amp;XPATH=/PG(0)" TargetMode="External" /><Relationship Id="rId164" Type="http://schemas.openxmlformats.org/officeDocument/2006/relationships/hyperlink" Target="http://ovidsp.ovid.com/ovidweb.cgi?T=JS&amp;NEWS=n&amp;CSC=Y&amp;PAGE=booktext&amp;D=books&amp;AN=01787277$&amp;XPATH=/PG(0)" TargetMode="External" /><Relationship Id="rId165" Type="http://schemas.openxmlformats.org/officeDocument/2006/relationships/hyperlink" Target="http://ovidsp.ovid.com/ovidweb.cgi?T=JS&amp;NEWS=n&amp;CSC=Y&amp;PAGE=booktext&amp;D=books&amp;AN=01787263$&amp;XPATH=/PG(0)" TargetMode="External" /><Relationship Id="rId166" Type="http://schemas.openxmlformats.org/officeDocument/2006/relationships/hyperlink" Target="http://ovidsp.ovid.com/ovidweb.cgi?T=JS&amp;NEWS=n&amp;CSC=Y&amp;PAGE=booktext&amp;D=books&amp;AN=01787244$&amp;XPATH=/PG(0)" TargetMode="External" /><Relationship Id="rId167" Type="http://schemas.openxmlformats.org/officeDocument/2006/relationships/hyperlink" Target="http://ovidsp.ovid.com/ovidweb.cgi?T=JS&amp;NEWS=n&amp;CSC=Y&amp;PAGE=booktext&amp;D=books&amp;AN=01857013$&amp;XPATH=/PG(0)" TargetMode="External" /><Relationship Id="rId168" Type="http://schemas.openxmlformats.org/officeDocument/2006/relationships/hyperlink" Target="http://ovidsp.ovid.com/ovidweb.cgi?T=JS&amp;NEWS=n&amp;CSC=Y&amp;PAGE=booktext&amp;D=books&amp;AN=01787248$&amp;XPATH=/PG(0)" TargetMode="External" /><Relationship Id="rId169" Type="http://schemas.openxmlformats.org/officeDocument/2006/relationships/hyperlink" Target="http://ovidsp.ovid.com/ovidweb.cgi?T=JS&amp;NEWS=n&amp;CSC=Y&amp;PAGE=booktext&amp;D=books&amp;AN=01768402$&amp;XPATH=/PG(0)" TargetMode="External" /><Relationship Id="rId170" Type="http://schemas.openxmlformats.org/officeDocument/2006/relationships/hyperlink" Target="http://ovidsp.ovid.com/ovidweb.cgi?T=JS&amp;NEWS=n&amp;CSC=Y&amp;PAGE=booktext&amp;D=books&amp;AN=01787352$&amp;XPATH=/PG(0)" TargetMode="External" /><Relationship Id="rId171" Type="http://schemas.openxmlformats.org/officeDocument/2006/relationships/hyperlink" Target="http://ovidsp.ovid.com/ovidweb.cgi?T=JS&amp;NEWS=n&amp;CSC=Y&amp;PAGE=booktext&amp;D=books&amp;AN=01745946$&amp;XPATH=/PG(0)" TargetMode="External" /><Relationship Id="rId172" Type="http://schemas.openxmlformats.org/officeDocument/2006/relationships/hyperlink" Target="http://ovidsp.ovid.com/ovidweb.cgi?T=JS&amp;NEWS=n&amp;CSC=Y&amp;PAGE=booktext&amp;D=books&amp;AN=01777259$&amp;XPATH=/PG(0)" TargetMode="External" /><Relationship Id="rId173" Type="http://schemas.openxmlformats.org/officeDocument/2006/relationships/hyperlink" Target="http://ovidsp.ovid.com/ovidweb.cgi?T=JS&amp;NEWS=n&amp;CSC=Y&amp;PAGE=booktext&amp;D=books&amp;AN=01768403$&amp;XPATH=/PG(0)" TargetMode="External" /><Relationship Id="rId174" Type="http://schemas.openxmlformats.org/officeDocument/2006/relationships/hyperlink" Target="http://ovidsp.ovid.com/ovidweb.cgi?T=JS&amp;NEWS=n&amp;CSC=Y&amp;PAGE=booktext&amp;D=books&amp;AN=01787276$&amp;XPATH=/PG(0)" TargetMode="External" /><Relationship Id="rId175" Type="http://schemas.openxmlformats.org/officeDocument/2006/relationships/hyperlink" Target="http://ovidsp.ovid.com/ovidweb.cgi?T=JS&amp;NEWS=n&amp;CSC=Y&amp;PAGE=booktext&amp;D=books&amp;AN=01735159$&amp;XPATH=/PG(0)" TargetMode="External" /><Relationship Id="rId176" Type="http://schemas.openxmlformats.org/officeDocument/2006/relationships/hyperlink" Target="http://ovidsp.ovid.com/ovidweb.cgi?T=JS&amp;NEWS=n&amp;CSC=Y&amp;PAGE=booktext&amp;D=books&amp;AN=01812590$&amp;XPATH=/PG(0)" TargetMode="External" /><Relationship Id="rId177" Type="http://schemas.openxmlformats.org/officeDocument/2006/relationships/hyperlink" Target="http://ovidsp.ovid.com/ovidweb.cgi?T=JS&amp;NEWS=n&amp;CSC=Y&amp;PAGE=booktext&amp;D=books&amp;AN=01817268$&amp;XPATH=/PG(0)" TargetMode="External" /><Relationship Id="rId178" Type="http://schemas.openxmlformats.org/officeDocument/2006/relationships/hyperlink" Target="http://ovidsp.ovid.com/ovidweb.cgi?T=JS&amp;NEWS=n&amp;CSC=Y&amp;PAGE=booktext&amp;D=books&amp;AN=01762475$&amp;XPATH=/PG(0)" TargetMode="External" /><Relationship Id="rId179" Type="http://schemas.openxmlformats.org/officeDocument/2006/relationships/hyperlink" Target="http://ovidsp.ovid.com/ovidweb.cgi?T=JS&amp;NEWS=n&amp;CSC=Y&amp;PAGE=booktext&amp;D=books&amp;AN=01833077$&amp;XPATH=/PG(0)" TargetMode="External" /><Relationship Id="rId180" Type="http://schemas.openxmlformats.org/officeDocument/2006/relationships/hyperlink" Target="http://ovidsp.ovid.com/ovidweb.cgi?T=JS&amp;NEWS=n&amp;CSC=Y&amp;PAGE=booktext&amp;D=books&amp;AN=01762484$&amp;XPATH=/PG(0)" TargetMode="External" /><Relationship Id="rId181" Type="http://schemas.openxmlformats.org/officeDocument/2006/relationships/hyperlink" Target="http://ovidsp.ovid.com/ovidweb.cgi?T=JS&amp;NEWS=n&amp;CSC=Y&amp;PAGE=booktext&amp;D=books&amp;AN=01735157$&amp;XPATH=/PG(0)" TargetMode="External" /><Relationship Id="rId182" Type="http://schemas.openxmlformats.org/officeDocument/2006/relationships/hyperlink" Target="http://ovidsp.ovid.com/ovidweb.cgi?T=JS&amp;NEWS=n&amp;CSC=Y&amp;PAGE=booktext&amp;D=books&amp;AN=01787275$&amp;XPATH=/PG(0)" TargetMode="External" /><Relationship Id="rId183" Type="http://schemas.openxmlformats.org/officeDocument/2006/relationships/hyperlink" Target="http://ovidsp.ovid.com/ovidweb.cgi?T=JS&amp;NEWS=n&amp;CSC=Y&amp;PAGE=booktext&amp;D=books&amp;AN=01833045$&amp;XPATH=/PG(0)" TargetMode="External" /><Relationship Id="rId184" Type="http://schemas.openxmlformats.org/officeDocument/2006/relationships/hyperlink" Target="http://ovidsp.ovid.com/ovidweb.cgi?T=JS&amp;NEWS=n&amp;CSC=Y&amp;PAGE=booktext&amp;D=books&amp;AN=01735166$&amp;XPATH=/PG(0)" TargetMode="External" /><Relationship Id="rId185" Type="http://schemas.openxmlformats.org/officeDocument/2006/relationships/hyperlink" Target="http://ovidsp.ovid.com/ovidweb.cgi?T=JS&amp;NEWS=n&amp;CSC=Y&amp;PAGE=booktext&amp;D=books&amp;AN=01833044$&amp;XPATH=/PG(0)" TargetMode="External" /><Relationship Id="rId186" Type="http://schemas.openxmlformats.org/officeDocument/2006/relationships/hyperlink" Target="http://ovidsp.ovid.com/ovidweb.cgi?T=JS&amp;NEWS=n&amp;CSC=Y&amp;PAGE=booktext&amp;D=books&amp;AN=01762465$&amp;XPATH=/PG(0)" TargetMode="External" /><Relationship Id="rId187" Type="http://schemas.openxmlformats.org/officeDocument/2006/relationships/hyperlink" Target="http://ovidsp.ovid.com/ovidweb.cgi?T=JS&amp;NEWS=n&amp;CSC=Y&amp;PAGE=booktext&amp;D=books&amp;AN=01745935$&amp;XPATH=/PG(0)" TargetMode="External" /><Relationship Id="rId188" Type="http://schemas.openxmlformats.org/officeDocument/2006/relationships/hyperlink" Target="http://ovidsp.ovid.com/ovidweb.cgi?T=JS&amp;NEWS=n&amp;CSC=Y&amp;PAGE=booktext&amp;D=books&amp;AN=01817280$&amp;XPATH=/PG(0)" TargetMode="External" /><Relationship Id="rId189" Type="http://schemas.openxmlformats.org/officeDocument/2006/relationships/hyperlink" Target="http://ovidsp.ovid.com/ovidweb.cgi?T=JS&amp;NEWS=n&amp;CSC=Y&amp;PAGE=booktext&amp;D=books&amp;AN=01817279$&amp;XPATH=/PG(0)" TargetMode="External" /><Relationship Id="rId190" Type="http://schemas.openxmlformats.org/officeDocument/2006/relationships/hyperlink" Target="http://ovidsp.ovid.com/ovidweb.cgi?T=JS&amp;NEWS=n&amp;CSC=Y&amp;PAGE=booktext&amp;D=books&amp;AN=01745936$&amp;XPATH=/PG(0)" TargetMode="External" /><Relationship Id="rId191" Type="http://schemas.openxmlformats.org/officeDocument/2006/relationships/hyperlink" Target="http://ovidsp.ovid.com/ovidweb.cgi?T=JS&amp;NEWS=n&amp;CSC=Y&amp;PAGE=booktext&amp;D=books&amp;AN=01833069$&amp;XPATH=/PG(0)" TargetMode="External" /><Relationship Id="rId192" Type="http://schemas.openxmlformats.org/officeDocument/2006/relationships/hyperlink" Target="http://ovidsp.ovid.com/ovidweb.cgi?T=JS&amp;NEWS=n&amp;CSC=Y&amp;PAGE=booktext&amp;D=books&amp;AN=01762494$&amp;XPATH=/PG(0)" TargetMode="External" /><Relationship Id="rId193" Type="http://schemas.openxmlformats.org/officeDocument/2006/relationships/hyperlink" Target="http://ovidsp.ovid.com/ovidweb.cgi?T=JS&amp;NEWS=n&amp;CSC=Y&amp;PAGE=booktext&amp;D=books&amp;AN=01745952$&amp;XPATH=/PG(0)" TargetMode="External" /><Relationship Id="rId194" Type="http://schemas.openxmlformats.org/officeDocument/2006/relationships/hyperlink" Target="http://ovidsp.ovid.com/ovidweb.cgi?T=JS&amp;NEWS=n&amp;CSC=Y&amp;PAGE=booktext&amp;D=books&amp;AN=01812595$&amp;XPATH=/PG(0)" TargetMode="External" /><Relationship Id="rId195" Type="http://schemas.openxmlformats.org/officeDocument/2006/relationships/hyperlink" Target="http://ovidsp.ovid.com/ovidweb.cgi?T=JS&amp;NEWS=n&amp;CSC=Y&amp;PAGE=booktext&amp;D=books&amp;AN=01787287$&amp;XPATH=/PG(0)" TargetMode="External" /><Relationship Id="rId196" Type="http://schemas.openxmlformats.org/officeDocument/2006/relationships/hyperlink" Target="http://ovidsp.ovid.com/ovidweb.cgi?T=JS&amp;NEWS=n&amp;CSC=Y&amp;PAGE=booktext&amp;D=books&amp;AN=01827650$&amp;XPATH=/PG(0)" TargetMode="External" /><Relationship Id="rId197" Type="http://schemas.openxmlformats.org/officeDocument/2006/relationships/hyperlink" Target="http://ovidsp.ovid.com/ovidweb.cgi?T=JS&amp;NEWS=n&amp;CSC=Y&amp;PAGE=booktext&amp;D=books&amp;AN=01787349$&amp;XPATH=/PG(0)" TargetMode="External" /><Relationship Id="rId198" Type="http://schemas.openxmlformats.org/officeDocument/2006/relationships/hyperlink" Target="http://ovidsp.ovid.com/ovidweb.cgi?T=JS&amp;NEWS=n&amp;CSC=Y&amp;PAGE=booktext&amp;D=books&amp;AN=01787262$&amp;XPATH=/PG(0)" TargetMode="External" /><Relationship Id="rId199" Type="http://schemas.openxmlformats.org/officeDocument/2006/relationships/hyperlink" Target="http://ovidsp.ovid.com/ovidweb.cgi?T=JS&amp;NEWS=n&amp;CSC=Y&amp;PAGE=booktext&amp;D=books&amp;AN=01833068$&amp;XPATH=/PG(0)" TargetMode="External" /><Relationship Id="rId200" Type="http://schemas.openxmlformats.org/officeDocument/2006/relationships/hyperlink" Target="http://ovidsp.ovid.com/ovidweb.cgi?T=JS&amp;NEWS=n&amp;CSC=Y&amp;PAGE=booktext&amp;D=books&amp;AN=01777270$&amp;XPATH=/PG(0)" TargetMode="External" /><Relationship Id="rId201" Type="http://schemas.openxmlformats.org/officeDocument/2006/relationships/hyperlink" Target="http://ovidsp.ovid.com/ovidweb.cgi?T=JS&amp;NEWS=n&amp;CSC=Y&amp;PAGE=booktext&amp;D=books&amp;AN=01745945$&amp;XPATH=/PG(0)" TargetMode="External" /><Relationship Id="rId202" Type="http://schemas.openxmlformats.org/officeDocument/2006/relationships/hyperlink" Target="http://ovidsp.ovid.com/ovidweb.cgi?T=JS&amp;NEWS=n&amp;CSC=Y&amp;PAGE=booktext&amp;D=books&amp;AN=01745934$&amp;XPATH=/PG(0)" TargetMode="External" /><Relationship Id="rId203" Type="http://schemas.openxmlformats.org/officeDocument/2006/relationships/hyperlink" Target="http://ovidsp.ovid.com/ovidweb.cgi?T=JS&amp;NEWS=n&amp;CSC=Y&amp;PAGE=booktext&amp;D=books&amp;AN=01817278$&amp;XPATH=/PG(0)" TargetMode="External" /><Relationship Id="rId204" Type="http://schemas.openxmlformats.org/officeDocument/2006/relationships/hyperlink" Target="http://ovidsp.ovid.com/ovidweb.cgi?T=JS&amp;NEWS=n&amp;CSC=Y&amp;PAGE=booktext&amp;D=books&amp;AN=01745951$&amp;XPATH=/PG(0)" TargetMode="External" /><Relationship Id="rId205" Type="http://schemas.openxmlformats.org/officeDocument/2006/relationships/hyperlink" Target="http://ovidsp.ovid.com/ovidweb.cgi?T=JS&amp;NEWS=n&amp;CSC=Y&amp;PAGE=booktext&amp;D=books&amp;AN=01741138$&amp;XPATH=/PG(0)" TargetMode="External" /><Relationship Id="rId206" Type="http://schemas.openxmlformats.org/officeDocument/2006/relationships/hyperlink" Target="http://ovidsp.ovid.com/ovidweb.cgi?T=JS&amp;NEWS=n&amp;CSC=Y&amp;PAGE=booktext&amp;D=books&amp;AN=01720557$&amp;XPATH=/PG(0)" TargetMode="External" /><Relationship Id="rId207" Type="http://schemas.openxmlformats.org/officeDocument/2006/relationships/hyperlink" Target="http://ovidsp.ovid.com/ovidweb.cgi?T=JS&amp;NEWS=n&amp;CSC=Y&amp;PAGE=booktext&amp;D=books&amp;AN=01745933$&amp;XPATH=/PG(0)" TargetMode="External" /><Relationship Id="rId208" Type="http://schemas.openxmlformats.org/officeDocument/2006/relationships/hyperlink" Target="http://ovidsp.ovid.com/ovidweb.cgi?T=JS&amp;NEWS=n&amp;CSC=Y&amp;PAGE=booktext&amp;D=books&amp;AN=01787286$&amp;XPATH=/PG(0)" TargetMode="External" /><Relationship Id="rId209" Type="http://schemas.openxmlformats.org/officeDocument/2006/relationships/hyperlink" Target="http://ovidsp.ovid.com/ovidweb.cgi?T=JS&amp;NEWS=n&amp;CSC=Y&amp;PAGE=booktext&amp;D=books&amp;AN=01768401$&amp;XPATH=/PG(0)" TargetMode="External" /><Relationship Id="rId210" Type="http://schemas.openxmlformats.org/officeDocument/2006/relationships/hyperlink" Target="http://ovidsp.ovid.com/ovidweb.cgi?T=JS&amp;NEWS=n&amp;CSC=Y&amp;PAGE=booktext&amp;D=books&amp;AN=01787337$&amp;XPATH=/PG(0)" TargetMode="External" /><Relationship Id="rId211" Type="http://schemas.openxmlformats.org/officeDocument/2006/relationships/hyperlink" Target="http://ovidsp.ovid.com/ovidweb.cgi?T=JS&amp;NEWS=n&amp;CSC=Y&amp;PAGE=booktext&amp;D=books&amp;AN=01768419$&amp;XPATH=/PG(0)" TargetMode="External" /><Relationship Id="rId212" Type="http://schemas.openxmlformats.org/officeDocument/2006/relationships/hyperlink" Target="http://ovidsp.ovid.com/ovidweb.cgi?T=JS&amp;NEWS=n&amp;CSC=Y&amp;PAGE=booktext&amp;D=books&amp;AN=01720565$&amp;XPATH=/PG(0)" TargetMode="External" /><Relationship Id="rId213" Type="http://schemas.openxmlformats.org/officeDocument/2006/relationships/hyperlink" Target="http://ovidsp.ovid.com/ovidweb.cgi?T=JS&amp;NEWS=n&amp;CSC=Y&amp;PAGE=booktext&amp;D=books&amp;AN=01720556$&amp;XPATH=/PG(0)" TargetMode="External" /><Relationship Id="rId214" Type="http://schemas.openxmlformats.org/officeDocument/2006/relationships/hyperlink" Target="http://ovidsp.ovid.com/ovidweb.cgi?T=JS&amp;NEWS=n&amp;CSC=Y&amp;PAGE=booktext&amp;D=books&amp;AN=01735162$&amp;XPATH=/PG(0)" TargetMode="External" /><Relationship Id="rId215" Type="http://schemas.openxmlformats.org/officeDocument/2006/relationships/hyperlink" Target="http://ovidsp.ovid.com/ovidweb.cgi?T=JS&amp;NEWS=n&amp;CSC=Y&amp;PAGE=booktext&amp;D=books&amp;AN=01787273$&amp;XPATH=/PG(0)" TargetMode="External" /><Relationship Id="rId216" Type="http://schemas.openxmlformats.org/officeDocument/2006/relationships/hyperlink" Target="http://ovidsp.ovid.com/ovidweb.cgi?T=JS&amp;NEWS=n&amp;CSC=Y&amp;PAGE=booktext&amp;D=books&amp;AN=01787256$&amp;XPATH=/PG(0)" TargetMode="External" /><Relationship Id="rId217" Type="http://schemas.openxmlformats.org/officeDocument/2006/relationships/hyperlink" Target="http://ovidsp.ovid.com/ovidweb.cgi?T=JS&amp;NEWS=n&amp;CSC=Y&amp;PAGE=booktext&amp;D=books&amp;AN=01745931$&amp;XPATH=/PG(0)" TargetMode="External" /><Relationship Id="rId218" Type="http://schemas.openxmlformats.org/officeDocument/2006/relationships/hyperlink" Target="http://ovidsp.ovid.com/ovidweb.cgi?T=JS&amp;NEWS=n&amp;CSC=Y&amp;PAGE=booktext&amp;D=books&amp;AN=01714600$&amp;XPATH=/PG(0)" TargetMode="External" /><Relationship Id="rId219" Type="http://schemas.openxmlformats.org/officeDocument/2006/relationships/hyperlink" Target="http://ovidsp.ovid.com/ovidweb.cgi?T=JS&amp;NEWS=n&amp;CSC=Y&amp;PAGE=booktext&amp;D=books&amp;AN=01817264$&amp;XPATH=/PG(0)" TargetMode="External" /><Relationship Id="rId220" Type="http://schemas.openxmlformats.org/officeDocument/2006/relationships/hyperlink" Target="http://ovidsp.ovid.com/ovidweb.cgi?T=JS&amp;NEWS=n&amp;CSC=Y&amp;PAGE=booktext&amp;D=books&amp;AN=01745930$&amp;XPATH=/PG(0)" TargetMode="External" /><Relationship Id="rId221" Type="http://schemas.openxmlformats.org/officeDocument/2006/relationships/hyperlink" Target="http://ovidsp.ovid.com/ovidweb.cgi?T=JS&amp;NEWS=n&amp;CSC=Y&amp;PAGE=booktext&amp;D=books&amp;AN=01787235$&amp;XPATH=/PG(0)" TargetMode="External" /><Relationship Id="rId222" Type="http://schemas.openxmlformats.org/officeDocument/2006/relationships/hyperlink" Target="http://ovidsp.ovid.com/ovidweb.cgi?T=JS&amp;NEWS=n&amp;CSC=Y&amp;PAGE=booktext&amp;D=books&amp;AN=01745911$&amp;XPATH=/PG(0)" TargetMode="External" /><Relationship Id="rId223" Type="http://schemas.openxmlformats.org/officeDocument/2006/relationships/hyperlink" Target="http://ovidsp.ovid.com/ovidweb.cgi?T=JS&amp;NEWS=n&amp;CSC=Y&amp;PAGE=booktext&amp;D=books&amp;AN=01735153$&amp;XPATH=/PG(0)" TargetMode="External" /><Relationship Id="rId224" Type="http://schemas.openxmlformats.org/officeDocument/2006/relationships/hyperlink" Target="http://ovidsp.ovid.com/ovidweb.cgi?T=JS&amp;NEWS=n&amp;CSC=Y&amp;PAGE=booktext&amp;D=books&amp;AN=01787285$&amp;XPATH=/PG(0)" TargetMode="External" /><Relationship Id="rId225" Type="http://schemas.openxmlformats.org/officeDocument/2006/relationships/hyperlink" Target="http://ovidsp.ovid.com/ovidweb.cgi?T=JS&amp;NEWS=n&amp;CSC=Y&amp;PAGE=booktext&amp;D=books&amp;AN=01817246$&amp;XPATH=/PG(0)" TargetMode="External" /><Relationship Id="rId226" Type="http://schemas.openxmlformats.org/officeDocument/2006/relationships/hyperlink" Target="http://ovidsp.ovid.com/ovidweb.cgi?T=JS&amp;NEWS=n&amp;CSC=Y&amp;PAGE=booktext&amp;D=books&amp;AN=01777267$&amp;XPATH=/PG(0)" TargetMode="External" /><Relationship Id="rId227" Type="http://schemas.openxmlformats.org/officeDocument/2006/relationships/hyperlink" Target="http://ovidsp.ovid.com/ovidweb.cgi?T=JS&amp;NEWS=n&amp;CSC=Y&amp;PAGE=booktext&amp;D=books&amp;AN=01787336$&amp;XPATH=/PG(0)" TargetMode="External" /><Relationship Id="rId228" Type="http://schemas.openxmlformats.org/officeDocument/2006/relationships/hyperlink" Target="http://ovidsp.ovid.com/ovidweb.cgi?T=JS&amp;NEWS=n&amp;CSC=Y&amp;PAGE=booktext&amp;D=books&amp;AN=01735128$&amp;XPATH=/PG(0)" TargetMode="External" /><Relationship Id="rId229" Type="http://schemas.openxmlformats.org/officeDocument/2006/relationships/hyperlink" Target="http://ovidsp.ovid.com/ovidweb.cgi?T=JS&amp;NEWS=n&amp;CSC=Y&amp;PAGE=booktext&amp;D=books&amp;AN=01745928$&amp;XPATH=/PG(0)" TargetMode="External" /><Relationship Id="rId230" Type="http://schemas.openxmlformats.org/officeDocument/2006/relationships/hyperlink" Target="http://ovidsp.ovid.com/ovidweb.cgi?T=JS&amp;NEWS=n&amp;CSC=Y&amp;PAGE=booktext&amp;D=books&amp;AN=01817276$&amp;XPATH=/PG(0)" TargetMode="External" /><Relationship Id="rId231" Type="http://schemas.openxmlformats.org/officeDocument/2006/relationships/hyperlink" Target="http://ovidsp.ovid.com/ovidweb.cgi?T=JS&amp;NEWS=n&amp;CSC=Y&amp;PAGE=booktext&amp;D=books&amp;AN=01762480$&amp;XPATH=/PG(0)" TargetMode="External" /><Relationship Id="rId232" Type="http://schemas.openxmlformats.org/officeDocument/2006/relationships/hyperlink" Target="http://ovidsp.ovid.com/ovidweb.cgi?T=JS&amp;NEWS=n&amp;CSC=Y&amp;PAGE=booktext&amp;D=books&amp;AN=01735158$&amp;XPATH=/PG(0)" TargetMode="External" /><Relationship Id="rId233" Type="http://schemas.openxmlformats.org/officeDocument/2006/relationships/hyperlink" Target="http://ovidsp.ovid.com/ovidweb.cgi?T=JS&amp;NEWS=n&amp;CSC=Y&amp;PAGE=booktext&amp;D=books&amp;AN=01857010$&amp;XPATH=/PG(0)" TargetMode="External" /><Relationship Id="rId234" Type="http://schemas.openxmlformats.org/officeDocument/2006/relationships/hyperlink" Target="http://ovidsp.ovid.com/ovidweb.cgi?T=JS&amp;NEWS=n&amp;CSC=Y&amp;PAGE=booktext&amp;D=books&amp;AN=01735160$&amp;XPATH=/PG(0)" TargetMode="External" /><Relationship Id="rId235" Type="http://schemas.openxmlformats.org/officeDocument/2006/relationships/hyperlink" Target="http://ovidsp.ovid.com/ovidweb.cgi?T=JS&amp;NEWS=n&amp;CSC=Y&amp;PAGE=booktext&amp;D=books&amp;AN=01817274$&amp;XPATH=/PG(0)" TargetMode="External" /><Relationship Id="rId236" Type="http://schemas.openxmlformats.org/officeDocument/2006/relationships/hyperlink" Target="http://ovidsp.ovid.com/ovidweb.cgi?T=JS&amp;NEWS=n&amp;CSC=Y&amp;PAGE=booktext&amp;D=books&amp;AN=01787374$&amp;XPATH=/PG(0)" TargetMode="External" /><Relationship Id="rId237" Type="http://schemas.openxmlformats.org/officeDocument/2006/relationships/hyperlink" Target="http://ovidsp.ovid.com/ovidweb.cgi?T=JS&amp;NEWS=n&amp;CSC=Y&amp;PAGE=booktext&amp;D=books&amp;AN=01777264$&amp;XPATH=/PG(0)" TargetMode="External" /><Relationship Id="rId238" Type="http://schemas.openxmlformats.org/officeDocument/2006/relationships/hyperlink" Target="http://ovidsp.ovid.com/ovidweb.cgi?T=JS&amp;NEWS=n&amp;CSC=Y&amp;PAGE=booktext&amp;D=books&amp;AN=01787335$&amp;XPATH=/PG(0)" TargetMode="External" /><Relationship Id="rId239" Type="http://schemas.openxmlformats.org/officeDocument/2006/relationships/hyperlink" Target="http://ovidsp.ovid.com/ovidweb.cgi?T=JS&amp;NEWS=n&amp;CSC=Y&amp;PAGE=booktext&amp;D=books&amp;AN=01745909$&amp;XPATH=/PG(0)" TargetMode="External" /><Relationship Id="rId240" Type="http://schemas.openxmlformats.org/officeDocument/2006/relationships/hyperlink" Target="http://ovidsp.ovid.com/ovidweb.cgi?T=JS&amp;NEWS=n&amp;CSC=Y&amp;PAGE=booktext&amp;D=books&amp;AN=01812593$&amp;XPATH=/PG(0)" TargetMode="External" /><Relationship Id="rId241" Type="http://schemas.openxmlformats.org/officeDocument/2006/relationships/hyperlink" Target="http://ovidsp.ovid.com/ovidweb.cgi?T=JS&amp;NEWS=n&amp;CSC=Y&amp;PAGE=booktext&amp;D=books&amp;AN=01777272$&amp;XPATH=/PG(0)" TargetMode="External" /><Relationship Id="rId242" Type="http://schemas.openxmlformats.org/officeDocument/2006/relationships/hyperlink" Target="http://ovidsp.ovid.com/ovidweb.cgi?T=JS&amp;NEWS=n&amp;CSC=Y&amp;PAGE=booktext&amp;D=books&amp;AN=01812592$&amp;XPATH=/PG(0)" TargetMode="External" /><Relationship Id="rId243" Type="http://schemas.openxmlformats.org/officeDocument/2006/relationships/hyperlink" Target="http://ovidsp.ovid.com/ovidweb.cgi?T=JS&amp;NEWS=n&amp;CSC=Y&amp;PAGE=booktext&amp;D=books&amp;AN=01735127$&amp;XPATH=/PG(0)" TargetMode="External" /><Relationship Id="rId244" Type="http://schemas.openxmlformats.org/officeDocument/2006/relationships/hyperlink" Target="http://ovidsp.ovid.com/ovidweb.cgi?T=JS&amp;NEWS=n&amp;CSC=Y&amp;PAGE=booktext&amp;D=books&amp;AN=01817289$&amp;XPATH=/PG(0)" TargetMode="External" /><Relationship Id="rId245" Type="http://schemas.openxmlformats.org/officeDocument/2006/relationships/hyperlink" Target="http://ovidsp.ovid.com/ovidweb.cgi?T=JS&amp;NEWS=n&amp;CSC=Y&amp;PAGE=booktext&amp;D=books&amp;AN=01762492$&amp;XPATH=/PG(0)" TargetMode="External" /><Relationship Id="rId246" Type="http://schemas.openxmlformats.org/officeDocument/2006/relationships/hyperlink" Target="http://ovidsp.ovid.com/ovidweb.cgi?T=JS&amp;NEWS=n&amp;CSC=Y&amp;PAGE=booktext&amp;D=books&amp;AN=01823278$&amp;XPATH=/PG(0)" TargetMode="External" /><Relationship Id="rId247" Type="http://schemas.openxmlformats.org/officeDocument/2006/relationships/hyperlink" Target="http://ovidsp.ovid.com/ovidweb.cgi?T=JS&amp;NEWS=n&amp;CSC=Y&amp;PAGE=booktext&amp;D=books&amp;AN=01745925$&amp;XPATH=/PG(0)" TargetMode="External" /><Relationship Id="rId248" Type="http://schemas.openxmlformats.org/officeDocument/2006/relationships/hyperlink" Target="http://ovidsp.ovid.com/ovidweb.cgi?T=JS&amp;NEWS=n&amp;CSC=Y&amp;PAGE=booktext&amp;D=books&amp;AN=01762491$&amp;XPATH=/PG(0)" TargetMode="External" /><Relationship Id="rId249" Type="http://schemas.openxmlformats.org/officeDocument/2006/relationships/hyperlink" Target="http://ovidsp.ovid.com/ovidweb.cgi?T=JS&amp;NEWS=n&amp;CSC=Y&amp;PAGE=booktext&amp;D=books&amp;AN=01762479$&amp;XPATH=/PG(0)" TargetMode="External" /><Relationship Id="rId250" Type="http://schemas.openxmlformats.org/officeDocument/2006/relationships/hyperlink" Target="http://ovidsp.ovid.com/ovidweb.cgi?T=JS&amp;NEWS=n&amp;CSC=Y&amp;PAGE=booktext&amp;D=books&amp;AN=01762495$&amp;XPATH=/PG(0)" TargetMode="External" /><Relationship Id="rId251" Type="http://schemas.openxmlformats.org/officeDocument/2006/relationships/hyperlink" Target="http://ovidsp.ovid.com/ovidweb.cgi?T=JS&amp;NEWS=n&amp;CSC=Y&amp;PAGE=booktext&amp;D=books&amp;AN=01817273$&amp;XPATH=/PG(0)" TargetMode="External" /><Relationship Id="rId252" Type="http://schemas.openxmlformats.org/officeDocument/2006/relationships/hyperlink" Target="http://ovidsp.ovid.com/ovidweb.cgi?T=JS&amp;NEWS=n&amp;CSC=Y&amp;PAGE=booktext&amp;D=books&amp;AN=01787334$&amp;XPATH=/PG(0)" TargetMode="External" /><Relationship Id="rId253" Type="http://schemas.openxmlformats.org/officeDocument/2006/relationships/hyperlink" Target="http://ovidsp.ovid.com/ovidweb.cgi?T=JS&amp;NEWS=n&amp;CSC=Y&amp;PAGE=booktext&amp;D=books&amp;AN=01745924$&amp;XPATH=/PG(0)" TargetMode="External" /><Relationship Id="rId254" Type="http://schemas.openxmlformats.org/officeDocument/2006/relationships/hyperlink" Target="http://ovidsp.ovid.com/ovidweb.cgi?T=JS&amp;NEWS=n&amp;CSC=Y&amp;PAGE=booktext&amp;D=books&amp;AN=01762478$&amp;XPATH=/PG(0)" TargetMode="External" /><Relationship Id="rId255" Type="http://schemas.openxmlformats.org/officeDocument/2006/relationships/hyperlink" Target="http://ovidsp.ovid.com/ovidweb.cgi?T=JS&amp;NEWS=n&amp;CSC=Y&amp;PAGE=booktext&amp;D=books&amp;AN=01817287$&amp;XPATH=/PG(0)" TargetMode="External" /><Relationship Id="rId256" Type="http://schemas.openxmlformats.org/officeDocument/2006/relationships/hyperlink" Target="http://ovidsp.ovid.com/ovidweb.cgi?T=JS&amp;NEWS=n&amp;CSC=Y&amp;PAGE=booktext&amp;D=books&amp;AN=01762488$&amp;XPATH=/PG(0)" TargetMode="External" /><Relationship Id="rId257" Type="http://schemas.openxmlformats.org/officeDocument/2006/relationships/hyperlink" Target="http://ovidsp.ovid.com/ovidweb.cgi?T=JS&amp;NEWS=n&amp;CSC=Y&amp;PAGE=booktext&amp;D=books&amp;AN=01817286$&amp;XPATH=/PG(0)" TargetMode="External" /><Relationship Id="rId258" Type="http://schemas.openxmlformats.org/officeDocument/2006/relationships/hyperlink" Target="http://ovidsp.ovid.com/ovidweb.cgi?T=JS&amp;NEWS=n&amp;CSC=Y&amp;PAGE=booktext&amp;D=books&amp;AN=01787278$&amp;XPATH=/PG(0)" TargetMode="External" /><Relationship Id="rId259" Type="http://schemas.openxmlformats.org/officeDocument/2006/relationships/hyperlink" Target="http://ovidsp.ovid.com/ovidweb.cgi?T=JS&amp;NEWS=n&amp;CSC=Y&amp;PAGE=booktext&amp;D=books&amp;AN=01762487$&amp;XPATH=/PG(0)" TargetMode="External" /><Relationship Id="rId260" Type="http://schemas.openxmlformats.org/officeDocument/2006/relationships/hyperlink" Target="http://ovidsp.ovid.com/ovidweb.cgi?T=JS&amp;NEWS=n&amp;CSC=Y&amp;PAGE=booktext&amp;D=books&amp;AN=01787333$&amp;XPATH=/PG(0)" TargetMode="External" /><Relationship Id="rId261" Type="http://schemas.openxmlformats.org/officeDocument/2006/relationships/hyperlink" Target="http://ovidsp.ovid.com/ovidweb.cgi?T=JS&amp;NEWS=n&amp;CSC=Y&amp;PAGE=booktext&amp;D=books&amp;AN=01735164$&amp;XPATH=/PG(0)" TargetMode="External" /><Relationship Id="rId262" Type="http://schemas.openxmlformats.org/officeDocument/2006/relationships/hyperlink" Target="http://ovidsp.ovid.com/ovidweb.cgi?T=JS&amp;NEWS=n&amp;CSC=Y&amp;PAGE=booktext&amp;D=books&amp;AN=01817272$&amp;XPATH=/PG(0)" TargetMode="External" /><Relationship Id="rId263" Type="http://schemas.openxmlformats.org/officeDocument/2006/relationships/hyperlink" Target="http://ovidsp.ovid.com/ovidweb.cgi?T=JS&amp;NEWS=n&amp;CSC=Y&amp;PAGE=booktext&amp;D=books&amp;AN=01762477$&amp;XPATH=/PG(0)" TargetMode="External" /><Relationship Id="rId264" Type="http://schemas.openxmlformats.org/officeDocument/2006/relationships/hyperlink" Target="http://ovidsp.ovid.com/ovidweb.cgi?T=JS&amp;NEWS=n&amp;CSC=Y&amp;PAGE=booktext&amp;D=books&amp;AN=01762486$&amp;XPATH=/PG(0)" TargetMode="External" /><Relationship Id="rId265" Type="http://schemas.openxmlformats.org/officeDocument/2006/relationships/hyperlink" Target="http://ovidsp.ovid.com/ovidweb.cgi?T=JS&amp;NEWS=n&amp;CSC=Y&amp;PAGE=booktext&amp;D=books&amp;AN=01787254$&amp;XPATH=/PG(0)" TargetMode="External" /><Relationship Id="rId266" Type="http://schemas.openxmlformats.org/officeDocument/2006/relationships/hyperlink" Target="http://ovidsp.ovid.com/ovidweb.cgi?T=JS&amp;NEWS=n&amp;CSC=Y&amp;PAGE=booktext&amp;D=books&amp;AN=01857031$&amp;XPATH=/PG(0)" TargetMode="External" /><Relationship Id="rId267" Type="http://schemas.openxmlformats.org/officeDocument/2006/relationships/hyperlink" Target="http://ovidsp.ovid.com/ovidweb.cgi?T=JS&amp;NEWS=n&amp;CSC=Y&amp;PAGE=booktext&amp;D=books&amp;AN=01787332$&amp;XPATH=/PG(0)" TargetMode="External" /><Relationship Id="rId268" Type="http://schemas.openxmlformats.org/officeDocument/2006/relationships/hyperlink" Target="http://ovidsp.ovid.com/ovidweb.cgi?T=JS&amp;NEWS=n&amp;CSC=Y&amp;PAGE=booktext&amp;D=books&amp;AN=01787234$&amp;XPATH=/PG(0)" TargetMode="External" /><Relationship Id="rId269" Type="http://schemas.openxmlformats.org/officeDocument/2006/relationships/hyperlink" Target="http://ovidsp.ovid.com/ovidweb.cgi?T=JS&amp;NEWS=n&amp;CSC=Y&amp;PAGE=booktext&amp;D=books&amp;AN=01787253$&amp;XPATH=/PG(0)" TargetMode="External" /><Relationship Id="rId270" Type="http://schemas.openxmlformats.org/officeDocument/2006/relationships/hyperlink" Target="http://ovidsp.ovid.com/ovidweb.cgi?T=JS&amp;NEWS=n&amp;CSC=Y&amp;PAGE=booktext&amp;D=books&amp;AN=01787252$&amp;XPATH=/PG(0)" TargetMode="External" /><Relationship Id="rId271" Type="http://schemas.openxmlformats.org/officeDocument/2006/relationships/hyperlink" Target="http://ovidsp.ovid.com/ovidweb.cgi?T=JS&amp;NEWS=n&amp;CSC=Y&amp;PAGE=booktext&amp;D=books&amp;AN=01838251$&amp;XPATH=/PG(0)" TargetMode="External" /><Relationship Id="rId272" Type="http://schemas.openxmlformats.org/officeDocument/2006/relationships/hyperlink" Target="http://ovidsp.ovid.com/ovidweb.cgi?T=JS&amp;NEWS=n&amp;CSC=Y&amp;PAGE=booktext&amp;D=books&amp;AN=01745866$&amp;XPATH=/PG(0)" TargetMode="External" /><Relationship Id="rId273" Type="http://schemas.openxmlformats.org/officeDocument/2006/relationships/hyperlink" Target="http://ovidsp.ovid.com/ovidweb.cgi?T=JS&amp;NEWS=n&amp;CSC=Y&amp;PAGE=booktext&amp;D=books&amp;AN=01787396$&amp;XPATH=/PG(0)" TargetMode="External" /><Relationship Id="rId274" Type="http://schemas.openxmlformats.org/officeDocument/2006/relationships/hyperlink" Target="http://ovidsp.ovid.com/ovidweb.cgi?T=JS&amp;NEWS=n&amp;CSC=Y&amp;PAGE=booktext&amp;D=books&amp;AN=01735126$&amp;XPATH=/PG(0)" TargetMode="External" /><Relationship Id="rId275" Type="http://schemas.openxmlformats.org/officeDocument/2006/relationships/hyperlink" Target="http://ovidsp.ovid.com/ovidweb.cgi?T=JS&amp;NEWS=n&amp;CSC=Y&amp;PAGE=booktext&amp;D=books&amp;AN=01827651$&amp;XPATH=/PG(0)" TargetMode="External" /><Relationship Id="rId276" Type="http://schemas.openxmlformats.org/officeDocument/2006/relationships/hyperlink" Target="http://ovidsp.ovid.com/ovidweb.cgi?T=JS&amp;NEWS=n&amp;CSC=Y&amp;PAGE=booktext&amp;D=books&amp;AN=01735163$&amp;XPATH=/PG(0)" TargetMode="External" /><Relationship Id="rId277" Type="http://schemas.openxmlformats.org/officeDocument/2006/relationships/hyperlink" Target="http://ovidsp.ovid.com/ovidweb.cgi?T=JS&amp;NEWS=n&amp;CSC=Y&amp;PAGE=booktext&amp;D=books&amp;AN=01787255$&amp;XPATH=/PG(0)" TargetMode="External" /><Relationship Id="rId278" Type="http://schemas.openxmlformats.org/officeDocument/2006/relationships/hyperlink" Target="http://ovidsp.ovid.com/ovidweb.cgi?T=JS&amp;NEWS=n&amp;CSC=Y&amp;PAGE=booktext&amp;D=books&amp;AN=01787251$&amp;XPATH=/PG(0)" TargetMode="External" /><Relationship Id="rId279" Type="http://schemas.openxmlformats.org/officeDocument/2006/relationships/hyperlink" Target="http://ovidsp.ovid.com/ovidweb.cgi?T=JS&amp;NEWS=n&amp;CSC=Y&amp;PAGE=booktext&amp;D=books&amp;AN=01787331$&amp;XPATH=/PG(0)" TargetMode="External" /><Relationship Id="rId280" Type="http://schemas.openxmlformats.org/officeDocument/2006/relationships/hyperlink" Target="http://ovidsp.ovid.com/ovidweb.cgi?T=JS&amp;NEWS=n&amp;CSC=Y&amp;PAGE=booktext&amp;D=books&amp;AN=01812591$&amp;XPATH=/PG(0)" TargetMode="External" /><Relationship Id="rId281" Type="http://schemas.openxmlformats.org/officeDocument/2006/relationships/hyperlink" Target="http://ovidsp.ovid.com/ovidweb.cgi?T=JS&amp;NEWS=n&amp;CSC=Y&amp;PAGE=booktext&amp;D=books&amp;AN=01787249$&amp;XPATH=/PG(0)" TargetMode="External" /><Relationship Id="rId282" Type="http://schemas.openxmlformats.org/officeDocument/2006/relationships/hyperlink" Target="http://ovidsp.ovid.com/ovidweb.cgi?T=JS&amp;NEWS=n&amp;CSC=Y&amp;PAGE=booktext&amp;D=books&amp;AN=01768400$&amp;XPATH=/PG(0)" TargetMode="External" /><Relationship Id="rId283" Type="http://schemas.openxmlformats.org/officeDocument/2006/relationships/hyperlink" Target="http://ovidsp.ovid.com/ovidweb.cgi?T=JS&amp;NEWS=n&amp;CSC=Y&amp;PAGE=booktext&amp;D=books&amp;AN=01762473$&amp;XPATH=/PG(0)" TargetMode="External" /><Relationship Id="rId284" Type="http://schemas.openxmlformats.org/officeDocument/2006/relationships/hyperlink" Target="http://ovidsp.ovid.com/ovidweb.cgi?T=JS&amp;NEWS=n&amp;CSC=Y&amp;PAGE=booktext&amp;D=books&amp;AN=01745920$&amp;XPATH=/PG(0)" TargetMode="External" /><Relationship Id="rId285" Type="http://schemas.openxmlformats.org/officeDocument/2006/relationships/hyperlink" Target="http://ovidsp.ovid.com/ovidweb.cgi?T=JS&amp;NEWS=n&amp;CSC=Y&amp;PAGE=booktext&amp;D=books&amp;AN=01787274$&amp;XPATH=/PG(0)" TargetMode="External" /><Relationship Id="rId286" Type="http://schemas.openxmlformats.org/officeDocument/2006/relationships/hyperlink" Target="http://ovidsp.ovid.com/ovidweb.cgi?T=JS&amp;NEWS=n&amp;CSC=Y&amp;PAGE=booktext&amp;D=books&amp;AN=01787281$&amp;XPATH=/PG(0)" TargetMode="External" /><Relationship Id="rId287" Type="http://schemas.openxmlformats.org/officeDocument/2006/relationships/hyperlink" Target="http://ovidsp.ovid.com/ovidweb.cgi?T=JS&amp;NEWS=n&amp;CSC=Y&amp;PAGE=booktext&amp;D=books&amp;AN=01720563$&amp;XPATH=/PG(0)" TargetMode="External" /><Relationship Id="rId288" Type="http://schemas.openxmlformats.org/officeDocument/2006/relationships/hyperlink" Target="http://ovidsp.ovid.com/ovidweb.cgi?T=JS&amp;NEWS=n&amp;CSC=Y&amp;PAGE=booktext&amp;D=books&amp;AN=01787373$&amp;XPATH=/PG(0)" TargetMode="External" /><Relationship Id="rId289" Type="http://schemas.openxmlformats.org/officeDocument/2006/relationships/hyperlink" Target="http://ovidsp.ovid.com/ovidweb.cgi?T=JS&amp;NEWS=n&amp;CSC=Y&amp;PAGE=booktext&amp;D=books&amp;AN=01781600$&amp;XPATH=/PG(0)" TargetMode="External" /><Relationship Id="rId290" Type="http://schemas.openxmlformats.org/officeDocument/2006/relationships/hyperlink" Target="http://ovidsp.ovid.com/ovidweb.cgi?T=JS&amp;NEWS=n&amp;CSC=Y&amp;PAGE=booktext&amp;D=books&amp;AN=01833071$&amp;XPATH=/PG(0)" TargetMode="External" /><Relationship Id="rId291" Type="http://schemas.openxmlformats.org/officeDocument/2006/relationships/hyperlink" Target="http://ovidsp.ovid.com/ovidweb.cgi?T=JS&amp;NEWS=n&amp;CSC=Y&amp;PAGE=booktext&amp;D=books&amp;AN=01768405$&amp;XPATH=/PG(0)" TargetMode="External" /><Relationship Id="rId292" Type="http://schemas.openxmlformats.org/officeDocument/2006/relationships/hyperlink" Target="http://ovidsp.ovid.com/ovidweb.cgi?T=JS&amp;NEWS=n&amp;CSC=Y&amp;PAGE=booktext&amp;D=books&amp;AN=01768404$&amp;XPATH=/PG(0)" TargetMode="External" /><Relationship Id="rId293" Type="http://schemas.openxmlformats.org/officeDocument/2006/relationships/hyperlink" Target="http://ovidsp.ovid.com/ovidweb.cgi?T=JS&amp;NEWS=n&amp;CSC=Y&amp;PAGE=booktext&amp;D=books&amp;AN=01720562$&amp;XPATH=/PG(0)" TargetMode="External" /><Relationship Id="rId294" Type="http://schemas.openxmlformats.org/officeDocument/2006/relationships/hyperlink" Target="http://ovidsp.ovid.com/ovidweb.cgi?T=JS&amp;NEWS=n&amp;CSC=Y&amp;PAGE=booktext&amp;D=books&amp;AN=01762472$&amp;XPATH=/PG(0)" TargetMode="External" /><Relationship Id="rId295" Type="http://schemas.openxmlformats.org/officeDocument/2006/relationships/hyperlink" Target="http://ovidsp.ovid.com/ovidweb.cgi?T=JS&amp;NEWS=n&amp;CSC=Y&amp;PAGE=booktext&amp;D=books&amp;AN=01812589$&amp;XPATH=/PG(0)" TargetMode="External" /><Relationship Id="rId296" Type="http://schemas.openxmlformats.org/officeDocument/2006/relationships/hyperlink" Target="http://ovidsp.ovid.com/ovidweb.cgi?T=JS&amp;NEWS=n&amp;CSC=Y&amp;PAGE=booktext&amp;D=books&amp;AN=01817262$&amp;XPATH=/PG(0)" TargetMode="External" /><Relationship Id="rId297" Type="http://schemas.openxmlformats.org/officeDocument/2006/relationships/hyperlink" Target="http://ovidsp.ovid.com/ovidweb.cgi?T=JS&amp;NEWS=n&amp;CSC=Y&amp;PAGE=booktext&amp;D=books&amp;AN=01817266$&amp;XPATH=/PG(0)" TargetMode="External" /><Relationship Id="rId298" Type="http://schemas.openxmlformats.org/officeDocument/2006/relationships/hyperlink" Target="http://ovidsp.ovid.com/ovidweb.cgi?T=JS&amp;NEWS=n&amp;CSC=Y&amp;PAGE=booktext&amp;D=books&amp;AN=01762471$&amp;XPATH=/PG(0)" TargetMode="External" /><Relationship Id="rId299" Type="http://schemas.openxmlformats.org/officeDocument/2006/relationships/hyperlink" Target="http://ovidsp.ovid.com/ovidweb.cgi?T=JS&amp;NEWS=n&amp;CSC=Y&amp;PAGE=booktext&amp;D=books&amp;AN=01762469$&amp;XPATH=/PG(0)" TargetMode="External" /><Relationship Id="rId300" Type="http://schemas.openxmlformats.org/officeDocument/2006/relationships/hyperlink" Target="http://ovidsp.ovid.com/ovidweb.cgi?T=JS&amp;NEWS=n&amp;CSC=Y&amp;PAGE=booktext&amp;D=books&amp;AN=01787272$&amp;XPATH=/PG(0)" TargetMode="External" /><Relationship Id="rId301" Type="http://schemas.openxmlformats.org/officeDocument/2006/relationships/hyperlink" Target="http://ovidsp.ovid.com/ovidweb.cgi?T=JS&amp;NEWS=n&amp;CSC=Y&amp;PAGE=booktext&amp;D=books&amp;AN=01745919$&amp;XPATH=/PG(0)" TargetMode="External" /><Relationship Id="rId302" Type="http://schemas.openxmlformats.org/officeDocument/2006/relationships/hyperlink" Target="http://ovidsp.ovid.com/ovidweb.cgi?T=JS&amp;NEWS=n&amp;CSC=Y&amp;PAGE=booktext&amp;D=books&amp;AN=01817284$&amp;XPATH=/PG(0)" TargetMode="External" /><Relationship Id="rId303" Type="http://schemas.openxmlformats.org/officeDocument/2006/relationships/hyperlink" Target="http://ovidsp.ovid.com/ovidweb.cgi?T=JS&amp;NEWS=n&amp;CSC=Y&amp;PAGE=booktext&amp;D=books&amp;AN=01787271$&amp;XPATH=/PG(0)" TargetMode="External" /><Relationship Id="rId304" Type="http://schemas.openxmlformats.org/officeDocument/2006/relationships/hyperlink" Target="http://ovidsp.ovid.com/ovidweb.cgi?T=JS&amp;NEWS=n&amp;CSC=Y&amp;PAGE=booktext&amp;D=books&amp;AN=01812588$&amp;XPATH=/PG(0)" TargetMode="External" /><Relationship Id="rId305" Type="http://schemas.openxmlformats.org/officeDocument/2006/relationships/hyperlink" Target="http://ovidsp.ovid.com/ovidweb.cgi?T=JS&amp;NEWS=n&amp;CSC=Y&amp;PAGE=booktext&amp;D=books&amp;AN=01787270$&amp;XPATH=/PG(0)" TargetMode="External" /><Relationship Id="rId306" Type="http://schemas.openxmlformats.org/officeDocument/2006/relationships/hyperlink" Target="http://ovidsp.ovid.com/ovidweb.cgi?T=JS&amp;NEWS=n&amp;CSC=Y&amp;PAGE=booktext&amp;D=books&amp;AN=01762468$&amp;XPATH=/PG(0)" TargetMode="External" /><Relationship Id="rId307" Type="http://schemas.openxmlformats.org/officeDocument/2006/relationships/hyperlink" Target="http://ovidsp.ovid.com/ovidweb.cgi?T=JS&amp;NEWS=n&amp;CSC=Y&amp;PAGE=booktext&amp;D=books&amp;AN=01777257$&amp;XPATH=/PG(0)" TargetMode="External" /><Relationship Id="rId308" Type="http://schemas.openxmlformats.org/officeDocument/2006/relationships/hyperlink" Target="http://ovidsp.ovid.com/ovidweb.cgi?T=JS&amp;NEWS=n&amp;CSC=Y&amp;PAGE=booktext&amp;D=books&amp;AN=01762467$&amp;XPATH=/PG(0)" TargetMode="External" /><Relationship Id="rId309" Type="http://schemas.openxmlformats.org/officeDocument/2006/relationships/hyperlink" Target="http://ovidsp.ovid.com/ovidweb.cgi?T=JS&amp;NEWS=n&amp;CSC=Y&amp;PAGE=booktext&amp;D=books&amp;AN=01817282$&amp;XPATH=/PG(0)" TargetMode="External" /><Relationship Id="rId310" Type="http://schemas.openxmlformats.org/officeDocument/2006/relationships/hyperlink" Target="http://ovidsp.ovid.com/ovidweb.cgi?T=JS&amp;NEWS=n&amp;CSC=Y&amp;PAGE=booktext&amp;D=books&amp;AN=01745918$&amp;XPATH=/PG(0)" TargetMode="External" /><Relationship Id="rId311" Type="http://schemas.openxmlformats.org/officeDocument/2006/relationships/hyperlink" Target="http://ovidsp.ovid.com/ovidweb.cgi?T=JS&amp;NEWS=n&amp;CSC=Y&amp;PAGE=booktext&amp;D=books&amp;AN=01787231$&amp;XPATH=/PG(0)" TargetMode="External" /><Relationship Id="rId312" Type="http://schemas.openxmlformats.org/officeDocument/2006/relationships/hyperlink" Target="http://ovidsp.ovid.com/ovidweb.cgi?T=JS&amp;NEWS=n&amp;CSC=Y&amp;PAGE=booktext&amp;D=books&amp;AN=01731092$&amp;XPATH=/PG(0)" TargetMode="External" /><Relationship Id="rId313" Type="http://schemas.openxmlformats.org/officeDocument/2006/relationships/hyperlink" Target="http://ovidsp.ovid.com/ovidweb.cgi?T=JS&amp;NEWS=n&amp;CSC=Y&amp;PAGE=booktext&amp;D=books&amp;AN=01735155$&amp;XPATH=/PG(0)" TargetMode="External" /><Relationship Id="rId314" Type="http://schemas.openxmlformats.org/officeDocument/2006/relationships/hyperlink" Target="http://ovidsp.ovid.com/ovidweb.cgi?T=JS&amp;NEWS=n&amp;CSC=Y&amp;PAGE=booktext&amp;D=books&amp;AN=01768399$&amp;XPATH=/PG(0)" TargetMode="External" /><Relationship Id="rId315" Type="http://schemas.openxmlformats.org/officeDocument/2006/relationships/hyperlink" Target="http://ovidsp.ovid.com/ovidweb.cgi?T=JS&amp;NEWS=n&amp;CSC=Y&amp;PAGE=booktext&amp;D=books&amp;AN=01787190$&amp;XPATH=/PG(0)" TargetMode="External" /><Relationship Id="rId316" Type="http://schemas.openxmlformats.org/officeDocument/2006/relationships/hyperlink" Target="http://ovidsp.ovid.com/ovidweb.cgi?T=JS&amp;NEWS=n&amp;CSC=Y&amp;PAGE=booktext&amp;D=books&amp;AN=01777256$&amp;XPATH=/PG(0)" TargetMode="External" /><Relationship Id="rId317" Type="http://schemas.openxmlformats.org/officeDocument/2006/relationships/hyperlink" Target="http://ovidsp.ovid.com/ovidweb.cgi?T=JS&amp;NEWS=n&amp;CSC=Y&amp;PAGE=booktext&amp;D=books&amp;AN=01745917$&amp;XPATH=/PG(0)" TargetMode="External" /><Relationship Id="rId318" Type="http://schemas.openxmlformats.org/officeDocument/2006/relationships/hyperlink" Target="http://ovidsp.ovid.com/ovidweb.cgi?T=JS&amp;NEWS=n&amp;CSC=Y&amp;PAGE=booktext&amp;D=books&amp;AN=01745943$&amp;XPATH=/PG(0)" TargetMode="External" /><Relationship Id="rId319" Type="http://schemas.openxmlformats.org/officeDocument/2006/relationships/hyperlink" Target="http://ovidsp.ovid.com/ovidweb.cgi?T=JS&amp;NEWS=n&amp;CSC=Y&amp;PAGE=booktext&amp;D=books&amp;AN=01787229$&amp;XPATH=/PG(0)" TargetMode="External" /><Relationship Id="rId320" Type="http://schemas.openxmlformats.org/officeDocument/2006/relationships/hyperlink" Target="http://ovidsp.ovid.com/ovidweb.cgi?T=JS&amp;NEWS=n&amp;CSC=Y&amp;PAGE=booktext&amp;D=books&amp;AN=01720492$&amp;XPATH=/PG(0)" TargetMode="External" /><Relationship Id="rId321" Type="http://schemas.openxmlformats.org/officeDocument/2006/relationships/hyperlink" Target="http://ovidsp.ovid.com/ovidweb.cgi?T=JS&amp;NEWS=n&amp;CSC=Y&amp;PAGE=booktext&amp;D=books&amp;AN=01787264$&amp;XPATH=/PG(0)" TargetMode="External" /><Relationship Id="rId322" Type="http://schemas.openxmlformats.org/officeDocument/2006/relationships/hyperlink" Target="http://ovidsp.ovid.com/ovidweb.cgi?T=JS&amp;NEWS=n&amp;CSC=Y&amp;PAGE=booktext&amp;D=books&amp;AN=01762466$&amp;XPATH=/PG(0)" TargetMode="External" /><Relationship Id="rId323" Type="http://schemas.openxmlformats.org/officeDocument/2006/relationships/hyperlink" Target="http://ovidsp.ovid.com/ovidweb.cgi?T=JS&amp;NEWS=n&amp;CSC=Y&amp;PAGE=booktext&amp;D=books&amp;AN=01833066$&amp;XPATH=/PG(0)" TargetMode="External" /><Relationship Id="rId324" Type="http://schemas.openxmlformats.org/officeDocument/2006/relationships/hyperlink" Target="http://ovidsp.ovid.com/ovidweb.cgi?T=JS&amp;NEWS=n&amp;CSC=Y&amp;PAGE=booktext&amp;D=books&amp;AN=01720609$&amp;XPATH=/PG(0)" TargetMode="External" /><Relationship Id="rId325" Type="http://schemas.openxmlformats.org/officeDocument/2006/relationships/hyperlink" Target="http://ovidsp.ovid.com/ovidweb.cgi?T=JS&amp;NEWS=n&amp;CSC=Y&amp;PAGE=booktext&amp;D=books&amp;AN=01833065$&amp;XPATH=/PG(0)" TargetMode="External" /><Relationship Id="rId326" Type="http://schemas.openxmlformats.org/officeDocument/2006/relationships/hyperlink" Target="http://ovidsp.ovid.com/ovidweb.cgi?T=JS&amp;NEWS=n&amp;CSC=Y&amp;PAGE=booktext&amp;D=books&amp;AN=01817283$&amp;XPATH=/PG(0)" TargetMode="External" /><Relationship Id="rId327" Type="http://schemas.openxmlformats.org/officeDocument/2006/relationships/hyperlink" Target="http://ovidsp.ovid.com/ovidweb.cgi?T=JS&amp;NEWS=n&amp;CSC=Y&amp;PAGE=booktext&amp;D=books&amp;AN=01827652$&amp;XPATH=/PG(0)" TargetMode="External" /><Relationship Id="rId328" Type="http://schemas.openxmlformats.org/officeDocument/2006/relationships/hyperlink" Target="http://ovidsp.ovid.com/ovidweb.cgi?T=JS&amp;NEWS=n&amp;CSC=Y&amp;PAGE=booktext&amp;D=books&amp;AN=01787290$&amp;XPATH=/PG(0)" TargetMode="External" /><Relationship Id="rId329" Type="http://schemas.openxmlformats.org/officeDocument/2006/relationships/hyperlink" Target="http://ovidsp.ovid.com/ovidweb.cgi?T=JS&amp;NEWS=n&amp;CSC=Y&amp;PAGE=booktext&amp;D=books&amp;AN=01768439$&amp;XPATH=/PG(0)" TargetMode="External" /><Relationship Id="rId330" Type="http://schemas.openxmlformats.org/officeDocument/2006/relationships/hyperlink" Target="http://ovidsp.ovid.com/ovidweb.cgi?T=JS&amp;NEWS=n&amp;CSC=Y&amp;PAGE=booktext&amp;D=books&amp;AN=01787268$&amp;XPATH=/PG(0)" TargetMode="External" /><Relationship Id="rId331" Type="http://schemas.openxmlformats.org/officeDocument/2006/relationships/hyperlink" Target="http://ovidsp.ovid.com/ovidweb.cgi?T=JS&amp;NEWS=n&amp;CSC=Y&amp;PAGE=booktext&amp;D=books&amp;AN=01817281$&amp;XPATH=/PG(0)" TargetMode="External" /><Relationship Id="rId332" Type="http://schemas.openxmlformats.org/officeDocument/2006/relationships/hyperlink" Target="http://ovidsp.ovid.com/ovidweb.cgi?T=JS&amp;NEWS=n&amp;CSC=Y&amp;PAGE=booktext&amp;D=books&amp;AN=01787269$&amp;XPATH=/PG(0)" TargetMode="External" /><Relationship Id="rId333" Type="http://schemas.openxmlformats.org/officeDocument/2006/relationships/hyperlink" Target="http://ovidsp.ovid.com/ovidweb.cgi?T=JS&amp;NEWS=n&amp;CSC=Y&amp;PAGE=booktext&amp;D=books&amp;AN=01787392$&amp;XPATH=/PG(0)" TargetMode="External" /><Relationship Id="rId334" Type="http://schemas.openxmlformats.org/officeDocument/2006/relationships/hyperlink" Target="http://ovidsp.ovid.com/ovidweb.cgi?T=JS&amp;NEWS=n&amp;CSC=Y&amp;PAGE=booktext&amp;D=books&amp;AN=01787243$&amp;XPATH=/PG(0)" TargetMode="External" /><Relationship Id="rId335" Type="http://schemas.openxmlformats.org/officeDocument/2006/relationships/hyperlink" Target="http://ovidsp.ovid.com/ovidweb.cgi?T=JS&amp;NEWS=n&amp;CSC=Y&amp;PAGE=booktext&amp;D=books&amp;AN=01735124$&amp;XPATH=/PG(0)" TargetMode="External" /><Relationship Id="rId336" Type="http://schemas.openxmlformats.org/officeDocument/2006/relationships/hyperlink" Target="http://ovidsp.ovid.com/ovidweb.cgi?T=JS&amp;NEWS=n&amp;CSC=Y&amp;PAGE=booktext&amp;D=books&amp;AN=01745916$&amp;XPATH=/PG(0)" TargetMode="External" /><Relationship Id="rId337" Type="http://schemas.openxmlformats.org/officeDocument/2006/relationships/hyperlink" Target="http://ovidsp.ovid.com/ovidweb.cgi?T=JS&amp;NEWS=n&amp;CSC=Y&amp;PAGE=booktext&amp;D=books&amp;AN=01787267$&amp;XPATH=/PG(0)" TargetMode="External" /><Relationship Id="rId338" Type="http://schemas.openxmlformats.org/officeDocument/2006/relationships/hyperlink" Target="http://ovidsp.ovid.com/ovidweb.cgi?T=JS&amp;NEWS=n&amp;CSC=Y&amp;PAGE=booktext&amp;D=books&amp;AN=01735123$&amp;XPATH=/PG(0)" TargetMode="External" /><Relationship Id="rId339" Type="http://schemas.openxmlformats.org/officeDocument/2006/relationships/hyperlink" Target="http://ovidsp.ovid.com/ovidweb.cgi?T=JS&amp;NEWS=n&amp;CSC=Y&amp;PAGE=booktext&amp;D=books&amp;AN=01762464$&amp;XPATH=/PG(0)" TargetMode="External" /><Relationship Id="rId340" Type="http://schemas.openxmlformats.org/officeDocument/2006/relationships/hyperlink" Target="http://ovidsp.ovid.com/ovidweb.cgi?T=JS&amp;NEWS=n&amp;CSC=Y&amp;PAGE=booktext&amp;D=books&amp;AN=01762463$&amp;XPATH=/PG(0)" TargetMode="External" /><Relationship Id="rId341" Type="http://schemas.openxmlformats.org/officeDocument/2006/relationships/hyperlink" Target="http://ovidsp.ovid.com/ovidweb.cgi?T=JS&amp;NEWS=n&amp;CSC=Y&amp;PAGE=booktext&amp;D=books&amp;AN=01787230$&amp;XPATH=/PG(0)" TargetMode="External" /><Relationship Id="rId342" Type="http://schemas.openxmlformats.org/officeDocument/2006/relationships/hyperlink" Target="http://ovidsp.ovid.com/ovidweb.cgi?T=JS&amp;NEWS=n&amp;CSC=Y&amp;PAGE=booktext&amp;D=books&amp;AN=01833046$&amp;XPATH=/PG(0)" TargetMode="External" /><Relationship Id="rId343" Type="http://schemas.openxmlformats.org/officeDocument/2006/relationships/hyperlink" Target="http://ovidsp.ovid.com/ovidweb.cgi?T=JS&amp;NEWS=n&amp;CSC=Y&amp;PAGE=booktext&amp;D=books&amp;AN=01787257$&amp;XPATH=/PG(0)" TargetMode="External" /><Relationship Id="rId344" Type="http://schemas.openxmlformats.org/officeDocument/2006/relationships/hyperlink" Target="http://ovidsp.ovid.com/ovidweb.cgi?T=JS&amp;NEWS=n&amp;CSC=Y&amp;PAGE=booktext&amp;D=books&amp;AN=01787245$&amp;XPATH=/PG(0)" TargetMode="External" /><Relationship Id="rId345" Type="http://schemas.openxmlformats.org/officeDocument/2006/relationships/hyperlink" Target="http://ovidsp.ovid.com/ovidweb.cgi?T=JS&amp;NEWS=n&amp;CSC=Y&amp;PAGE=booktext&amp;D=books&amp;AN=01787338$&amp;XPATH=/PG(0)" TargetMode="External" /><Relationship Id="rId346" Type="http://schemas.openxmlformats.org/officeDocument/2006/relationships/hyperlink" Target="http://ovidsp.ovid.com/ovidweb.cgi?T=JS&amp;NEWS=n&amp;CSC=Y&amp;PAGE=booktext&amp;D=books&amp;AN=01735154$&amp;XPATH=/PG(0)" TargetMode="External" /><Relationship Id="rId347" Type="http://schemas.openxmlformats.org/officeDocument/2006/relationships/hyperlink" Target="http://ovidsp.ovid.com/ovidweb.cgi?T=JS&amp;NEWS=n&amp;CSC=Y&amp;PAGE=booktext&amp;D=books&amp;AN=01817265$&amp;XPATH=/PG(0)" TargetMode="External" /><Relationship Id="rId348" Type="http://schemas.openxmlformats.org/officeDocument/2006/relationships/hyperlink" Target="http://ovidsp.ovid.com/ovidweb.cgi?T=JS&amp;NEWS=n&amp;CSC=Y&amp;PAGE=booktext&amp;D=books&amp;AN=01439391$&amp;XPATH=/PG(0)" TargetMode="External" /><Relationship Id="rId349" Type="http://schemas.openxmlformats.org/officeDocument/2006/relationships/hyperlink" Target="http://ovidsp.ovid.com/ovidweb.cgi?T=JS&amp;NEWS=n&amp;CSC=Y&amp;PAGE=booktext&amp;D=books&amp;AN=01762482$&amp;XPATH=/PG(0)" TargetMode="External" /><Relationship Id="rId350" Type="http://schemas.openxmlformats.org/officeDocument/2006/relationships/hyperlink" Target="http://ovidsp.ovid.com/ovidweb.cgi?T=JS&amp;NEWS=n&amp;CSC=Y&amp;PAGE=booktext&amp;D=books&amp;AN=01787277$&amp;XPATH=/PG(0)" TargetMode="External" /><Relationship Id="rId351" Type="http://schemas.openxmlformats.org/officeDocument/2006/relationships/hyperlink" Target="http://ovidsp.ovid.com/ovidweb.cgi?T=JS&amp;NEWS=n&amp;CSC=Y&amp;PAGE=booktext&amp;D=books&amp;AN=01787263$&amp;XPATH=/PG(0)" TargetMode="External" /><Relationship Id="rId352" Type="http://schemas.openxmlformats.org/officeDocument/2006/relationships/hyperlink" Target="http://ovidsp.ovid.com/ovidweb.cgi?T=JS&amp;NEWS=n&amp;CSC=Y&amp;PAGE=booktext&amp;D=books&amp;AN=01787244$&amp;XPATH=/PG(0)" TargetMode="External" /><Relationship Id="rId353" Type="http://schemas.openxmlformats.org/officeDocument/2006/relationships/hyperlink" Target="http://ovidsp.ovid.com/ovidweb.cgi?T=JS&amp;NEWS=n&amp;CSC=Y&amp;PAGE=booktext&amp;D=books&amp;AN=01787248$&amp;XPATH=/PG(0)" TargetMode="External" /><Relationship Id="rId354" Type="http://schemas.openxmlformats.org/officeDocument/2006/relationships/hyperlink" Target="http://ovidsp.ovid.com/ovidweb.cgi?T=JS&amp;NEWS=n&amp;CSC=Y&amp;PAGE=booktext&amp;D=books&amp;AN=01768402$&amp;XPATH=/PG(0)" TargetMode="External" /><Relationship Id="rId355" Type="http://schemas.openxmlformats.org/officeDocument/2006/relationships/hyperlink" Target="http://ovidsp.ovid.com/ovidweb.cgi?T=JS&amp;NEWS=n&amp;CSC=Y&amp;PAGE=booktext&amp;D=books&amp;AN=01787352$&amp;XPATH=/PG(0)" TargetMode="External" /><Relationship Id="rId356" Type="http://schemas.openxmlformats.org/officeDocument/2006/relationships/hyperlink" Target="http://ovidsp.ovid.com/ovidweb.cgi?T=JS&amp;NEWS=n&amp;CSC=Y&amp;PAGE=booktext&amp;D=books&amp;AN=01745946$&amp;XPATH=/PG(0)" TargetMode="External" /><Relationship Id="rId357" Type="http://schemas.openxmlformats.org/officeDocument/2006/relationships/hyperlink" Target="http://ovidsp.ovid.com/ovidweb.cgi?T=JS&amp;NEWS=n&amp;CSC=Y&amp;PAGE=booktext&amp;D=books&amp;AN=01777259$&amp;XPATH=/PG(0)" TargetMode="External" /><Relationship Id="rId358" Type="http://schemas.openxmlformats.org/officeDocument/2006/relationships/hyperlink" Target="http://ovidsp.ovid.com/ovidweb.cgi?T=JS&amp;NEWS=n&amp;CSC=Y&amp;PAGE=booktext&amp;D=books&amp;AN=01768403$&amp;XPATH=/PG(0)" TargetMode="External" /><Relationship Id="rId359" Type="http://schemas.openxmlformats.org/officeDocument/2006/relationships/hyperlink" Target="http://ovidsp.ovid.com/ovidweb.cgi?T=JS&amp;NEWS=n&amp;CSC=Y&amp;PAGE=booktext&amp;D=books&amp;AN=01787276$&amp;XPATH=/PG(0)" TargetMode="External" /><Relationship Id="rId360" Type="http://schemas.openxmlformats.org/officeDocument/2006/relationships/hyperlink" Target="http://ovidsp.ovid.com/ovidweb.cgi?T=JS&amp;NEWS=n&amp;CSC=Y&amp;PAGE=booktext&amp;D=books&amp;AN=01735159$&amp;XPATH=/PG(0)" TargetMode="External" /><Relationship Id="rId361" Type="http://schemas.openxmlformats.org/officeDocument/2006/relationships/hyperlink" Target="http://ovidsp.ovid.com/ovidweb.cgi?T=JS&amp;NEWS=n&amp;CSC=Y&amp;PAGE=booktext&amp;D=books&amp;AN=01812590$&amp;XPATH=/PG(0)" TargetMode="External" /><Relationship Id="rId362" Type="http://schemas.openxmlformats.org/officeDocument/2006/relationships/hyperlink" Target="http://ovidsp.ovid.com/ovidweb.cgi?T=JS&amp;NEWS=n&amp;CSC=Y&amp;PAGE=booktext&amp;D=books&amp;AN=01817268$&amp;XPATH=/PG(0)" TargetMode="External" /><Relationship Id="rId363" Type="http://schemas.openxmlformats.org/officeDocument/2006/relationships/hyperlink" Target="http://ovidsp.ovid.com/ovidweb.cgi?T=JS&amp;NEWS=n&amp;CSC=Y&amp;PAGE=booktext&amp;D=books&amp;AN=01762475$&amp;XPATH=/PG(0)" TargetMode="External" /><Relationship Id="rId364" Type="http://schemas.openxmlformats.org/officeDocument/2006/relationships/hyperlink" Target="http://ovidsp.ovid.com/ovidweb.cgi?T=JS&amp;NEWS=n&amp;CSC=Y&amp;PAGE=booktext&amp;D=books&amp;AN=01833077$&amp;XPATH=/PG(0)" TargetMode="External" /><Relationship Id="rId365" Type="http://schemas.openxmlformats.org/officeDocument/2006/relationships/hyperlink" Target="http://ovidsp.ovid.com/ovidweb.cgi?T=JS&amp;NEWS=n&amp;CSC=Y&amp;PAGE=booktext&amp;D=books&amp;AN=01762484$&amp;XPATH=/PG(0)" TargetMode="External" /><Relationship Id="rId366" Type="http://schemas.openxmlformats.org/officeDocument/2006/relationships/hyperlink" Target="http://ovidsp.ovid.com/ovidweb.cgi?T=JS&amp;NEWS=n&amp;CSC=Y&amp;PAGE=booktext&amp;D=books&amp;AN=01735157$&amp;XPATH=/PG(0)" TargetMode="External" /><Relationship Id="rId367" Type="http://schemas.openxmlformats.org/officeDocument/2006/relationships/hyperlink" Target="http://ovidsp.ovid.com/ovidweb.cgi?T=JS&amp;NEWS=n&amp;CSC=Y&amp;PAGE=booktext&amp;D=books&amp;AN=01787275$&amp;XPATH=/PG(0)" TargetMode="External" /><Relationship Id="rId368" Type="http://schemas.openxmlformats.org/officeDocument/2006/relationships/hyperlink" Target="http://ovidsp.ovid.com/ovidweb.cgi?T=JS&amp;NEWS=n&amp;CSC=Y&amp;PAGE=booktext&amp;D=books&amp;AN=01833045$&amp;XPATH=/PG(0)" TargetMode="External" /><Relationship Id="rId369" Type="http://schemas.openxmlformats.org/officeDocument/2006/relationships/hyperlink" Target="http://ovidsp.ovid.com/ovidweb.cgi?T=JS&amp;NEWS=n&amp;CSC=Y&amp;PAGE=booktext&amp;D=books&amp;AN=01735166$&amp;XPATH=/PG(0)" TargetMode="External" /><Relationship Id="rId370" Type="http://schemas.openxmlformats.org/officeDocument/2006/relationships/hyperlink" Target="http://ovidsp.ovid.com/ovidweb.cgi?T=JS&amp;NEWS=n&amp;CSC=Y&amp;PAGE=booktext&amp;D=books&amp;AN=01833044$&amp;XPATH=/PG(0)" TargetMode="External" /><Relationship Id="rId371" Type="http://schemas.openxmlformats.org/officeDocument/2006/relationships/hyperlink" Target="http://ovidsp.ovid.com/ovidweb.cgi?T=JS&amp;NEWS=n&amp;CSC=Y&amp;PAGE=booktext&amp;D=books&amp;AN=01762465$&amp;XPATH=/PG(0)" TargetMode="External" /><Relationship Id="rId372" Type="http://schemas.openxmlformats.org/officeDocument/2006/relationships/drawing" Target="../drawings/drawing1.xml" /><Relationship Id="rId3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tabSelected="1" zoomScale="90" zoomScaleNormal="90" zoomScalePageLayoutView="90" workbookViewId="0" topLeftCell="A171">
      <selection activeCell="D1" sqref="D1"/>
    </sheetView>
  </sheetViews>
  <sheetFormatPr defaultColWidth="15.3359375" defaultRowHeight="15.75"/>
  <cols>
    <col min="1" max="2" width="4.88671875" style="41" bestFit="1" customWidth="1"/>
    <col min="3" max="3" width="30.5546875" style="42" customWidth="1"/>
    <col min="4" max="5" width="15.6640625" style="43" bestFit="1" customWidth="1"/>
    <col min="6" max="6" width="34.6640625" style="44" customWidth="1"/>
    <col min="7" max="7" width="7.6640625" style="42" bestFit="1" customWidth="1"/>
    <col min="8" max="8" width="23.88671875" style="42" customWidth="1"/>
    <col min="9" max="9" width="24.4453125" style="19" bestFit="1" customWidth="1"/>
    <col min="10" max="10" width="6.6640625" style="19" bestFit="1" customWidth="1"/>
    <col min="11" max="11" width="4.88671875" style="35" bestFit="1" customWidth="1"/>
    <col min="12" max="12" width="43.77734375" style="19" customWidth="1"/>
    <col min="13" max="13" width="43.77734375" style="36" customWidth="1"/>
    <col min="14" max="16384" width="15.3359375" style="19" customWidth="1"/>
  </cols>
  <sheetData>
    <row r="1" ht="36" customHeight="1">
      <c r="A1" s="45" t="s">
        <v>568</v>
      </c>
    </row>
    <row r="2" spans="1:16" s="16" customFormat="1" ht="15.75">
      <c r="A2" s="37" t="s">
        <v>567</v>
      </c>
      <c r="B2" s="10" t="s">
        <v>0</v>
      </c>
      <c r="C2" s="10" t="s">
        <v>565</v>
      </c>
      <c r="D2" s="11" t="s">
        <v>1</v>
      </c>
      <c r="E2" s="12" t="s">
        <v>2</v>
      </c>
      <c r="F2" s="13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3" t="s">
        <v>9</v>
      </c>
      <c r="M2" s="14" t="s">
        <v>10</v>
      </c>
      <c r="N2" s="12" t="s">
        <v>11</v>
      </c>
      <c r="O2" s="12" t="s">
        <v>12</v>
      </c>
      <c r="P2" s="15"/>
    </row>
    <row r="3" spans="1:16" ht="15.75">
      <c r="A3" s="38">
        <v>1</v>
      </c>
      <c r="B3" s="17" t="s">
        <v>13</v>
      </c>
      <c r="C3" s="3" t="s">
        <v>195</v>
      </c>
      <c r="D3" s="20">
        <v>9781284059298</v>
      </c>
      <c r="E3" s="20">
        <v>9781284059298</v>
      </c>
      <c r="F3" s="2" t="s">
        <v>501</v>
      </c>
      <c r="G3" s="3" t="s">
        <v>541</v>
      </c>
      <c r="H3" s="3" t="s">
        <v>502</v>
      </c>
      <c r="I3" s="1" t="s">
        <v>28</v>
      </c>
      <c r="J3" s="3">
        <v>2015</v>
      </c>
      <c r="K3" s="17">
        <v>1</v>
      </c>
      <c r="L3" s="1" t="s">
        <v>566</v>
      </c>
      <c r="M3" s="4" t="str">
        <f>HYPERLINK("http://ovidsp.ovid.com/ovidweb.cgi?T=JS&amp;NEWS=n&amp;CSC=Y&amp;PAGE=booktext&amp;D=books&amp;AN=01857013$&amp;XPATH=/PG(0)")</f>
        <v>http://ovidsp.ovid.com/ovidweb.cgi?T=JS&amp;NEWS=n&amp;CSC=Y&amp;PAGE=booktext&amp;D=books&amp;AN=01857013$&amp;XPATH=/PG(0)</v>
      </c>
      <c r="N3" s="3"/>
      <c r="O3" s="3"/>
      <c r="P3" s="18"/>
    </row>
    <row r="4" spans="1:16" ht="15.75">
      <c r="A4" s="38">
        <v>2</v>
      </c>
      <c r="B4" s="17" t="s">
        <v>13</v>
      </c>
      <c r="C4" s="3" t="s">
        <v>201</v>
      </c>
      <c r="D4" s="20">
        <v>9781451192148</v>
      </c>
      <c r="E4" s="20">
        <v>9781451192148</v>
      </c>
      <c r="F4" s="2" t="s">
        <v>543</v>
      </c>
      <c r="G4" s="3" t="s">
        <v>540</v>
      </c>
      <c r="H4" s="3" t="s">
        <v>500</v>
      </c>
      <c r="I4" s="1" t="s">
        <v>15</v>
      </c>
      <c r="J4" s="3">
        <v>2014</v>
      </c>
      <c r="K4" s="17">
        <v>1</v>
      </c>
      <c r="L4" s="1" t="str">
        <f>HYPERLINK("http://ovidsp.ovid.com/ovidweb.cgi?T=JS&amp;NEWS=n&amp;CSC=Y&amp;PAGE=booktext&amp;D=books&amp;AN=01787244$&amp;XPATH=/PG(0)")</f>
        <v>http://ovidsp.ovid.com/ovidweb.cgi?T=JS&amp;NEWS=n&amp;CSC=Y&amp;PAGE=booktext&amp;D=books&amp;AN=01787244$&amp;XPATH=/PG(0)</v>
      </c>
      <c r="M4" s="4" t="str">
        <f>HYPERLINK("http://ovidsp.ovid.com/ovidweb.cgi?T=JS&amp;NEWS=n&amp;CSC=Y&amp;PAGE=booktext&amp;D=books&amp;AN=01787244$&amp;XPATH=/PG(0)")</f>
        <v>http://ovidsp.ovid.com/ovidweb.cgi?T=JS&amp;NEWS=n&amp;CSC=Y&amp;PAGE=booktext&amp;D=books&amp;AN=01787244$&amp;XPATH=/PG(0)</v>
      </c>
      <c r="N4" s="3"/>
      <c r="O4" s="3"/>
      <c r="P4" s="18"/>
    </row>
    <row r="5" spans="1:16" ht="15.75">
      <c r="A5" s="38">
        <v>3</v>
      </c>
      <c r="B5" s="17" t="s">
        <v>13</v>
      </c>
      <c r="C5" s="3" t="s">
        <v>172</v>
      </c>
      <c r="D5" s="20">
        <v>9781451182637</v>
      </c>
      <c r="E5" s="20">
        <v>9781451182637</v>
      </c>
      <c r="F5" s="2" t="s">
        <v>440</v>
      </c>
      <c r="G5" s="3" t="s">
        <v>529</v>
      </c>
      <c r="H5" s="3" t="s">
        <v>441</v>
      </c>
      <c r="I5" s="1" t="s">
        <v>15</v>
      </c>
      <c r="J5" s="3">
        <v>2014</v>
      </c>
      <c r="K5" s="17">
        <v>1</v>
      </c>
      <c r="L5" s="1" t="str">
        <f>HYPERLINK("http://ovidsp.ovid.com/ovidweb.cgi?T=JS&amp;NEWS=n&amp;CSC=Y&amp;PAGE=booktext&amp;D=books&amp;AN=01787229$&amp;XPATH=/PG(0)")</f>
        <v>http://ovidsp.ovid.com/ovidweb.cgi?T=JS&amp;NEWS=n&amp;CSC=Y&amp;PAGE=booktext&amp;D=books&amp;AN=01787229$&amp;XPATH=/PG(0)</v>
      </c>
      <c r="M5" s="4" t="str">
        <f>HYPERLINK("http://ovidsp.ovid.com/ovidweb.cgi?T=JS&amp;NEWS=n&amp;CSC=Y&amp;PAGE=booktext&amp;D=books&amp;AN=01787229$&amp;XPATH=/PG(0)")</f>
        <v>http://ovidsp.ovid.com/ovidweb.cgi?T=JS&amp;NEWS=n&amp;CSC=Y&amp;PAGE=booktext&amp;D=books&amp;AN=01787229$&amp;XPATH=/PG(0)</v>
      </c>
      <c r="N5" s="3"/>
      <c r="O5" s="3"/>
      <c r="P5" s="18"/>
    </row>
    <row r="6" spans="1:16" ht="31.2">
      <c r="A6" s="38">
        <v>4</v>
      </c>
      <c r="B6" s="17" t="s">
        <v>13</v>
      </c>
      <c r="C6" s="3" t="s">
        <v>53</v>
      </c>
      <c r="D6" s="20">
        <v>9781469850979</v>
      </c>
      <c r="E6" s="20">
        <v>9781469850979</v>
      </c>
      <c r="F6" s="2" t="s">
        <v>430</v>
      </c>
      <c r="G6" s="3" t="s">
        <v>529</v>
      </c>
      <c r="H6" s="3" t="s">
        <v>431</v>
      </c>
      <c r="I6" s="1" t="s">
        <v>15</v>
      </c>
      <c r="J6" s="3">
        <v>2013</v>
      </c>
      <c r="K6" s="17">
        <v>1</v>
      </c>
      <c r="L6" s="1" t="str">
        <f>HYPERLINK("http://ovidsp.ovid.com/ovidweb.cgi?T=JS&amp;NEWS=n&amp;CSC=Y&amp;PAGE=booktext&amp;D=books&amp;AN=01768399$&amp;XPATH=/PG(0)")</f>
        <v>http://ovidsp.ovid.com/ovidweb.cgi?T=JS&amp;NEWS=n&amp;CSC=Y&amp;PAGE=booktext&amp;D=books&amp;AN=01768399$&amp;XPATH=/PG(0)</v>
      </c>
      <c r="M6" s="4" t="str">
        <f>HYPERLINK("http://ovidsp.ovid.com/ovidweb.cgi?T=JS&amp;NEWS=n&amp;CSC=Y&amp;PAGE=booktext&amp;D=books&amp;AN=01768399$&amp;XPATH=/PG(0)")</f>
        <v>http://ovidsp.ovid.com/ovidweb.cgi?T=JS&amp;NEWS=n&amp;CSC=Y&amp;PAGE=booktext&amp;D=books&amp;AN=01768399$&amp;XPATH=/PG(0)</v>
      </c>
      <c r="N6" s="3"/>
      <c r="O6" s="3"/>
      <c r="P6" s="18"/>
    </row>
    <row r="7" spans="1:16" ht="15.75">
      <c r="A7" s="38">
        <v>5</v>
      </c>
      <c r="B7" s="17" t="s">
        <v>13</v>
      </c>
      <c r="C7" s="3" t="s">
        <v>67</v>
      </c>
      <c r="D7" s="20">
        <v>9781451173154</v>
      </c>
      <c r="E7" s="20">
        <v>9781451173154</v>
      </c>
      <c r="F7" s="2" t="s">
        <v>253</v>
      </c>
      <c r="G7" s="3" t="s">
        <v>529</v>
      </c>
      <c r="H7" s="3" t="s">
        <v>254</v>
      </c>
      <c r="I7" s="1" t="s">
        <v>15</v>
      </c>
      <c r="J7" s="3">
        <v>2013</v>
      </c>
      <c r="K7" s="17">
        <v>1</v>
      </c>
      <c r="L7" s="1" t="str">
        <f>HYPERLINK("http://ovidsp.ovid.com/ovidweb.cgi?T=JS&amp;NEWS=n&amp;CSC=Y&amp;PAGE=booktext&amp;D=books&amp;AN=01735153$&amp;XPATH=/PG(0)","http://ovidsp.ovid.com/ovidweb.cgi?T=JS&amp;NEWS=n&amp;CSC=Y&amp;PAGE=booktext&amp;D=books&amp;AN=01735153$&amp;XPATH=/PG(0)")</f>
        <v>http://ovidsp.ovid.com/ovidweb.cgi?T=JS&amp;NEWS=n&amp;CSC=Y&amp;PAGE=booktext&amp;D=books&amp;AN=01735153$&amp;XPATH=/PG(0)</v>
      </c>
      <c r="M7" s="4" t="str">
        <f>HYPERLINK("http://ovidsp.ovid.com/ovidweb.cgi?T=JS&amp;NEWS=n&amp;CSC=Y&amp;PAGE=booktext&amp;D=books&amp;AN=01735153$&amp;XPATH=/PG(0)","http://ovidsp.ovid.com/ovidweb.cgi?T=JS&amp;NEWS=n&amp;CSC=Y&amp;PAGE=booktext&amp;D=books&amp;AN=01735153$&amp;XPATH=/PG(0)")</f>
        <v>http://ovidsp.ovid.com/ovidweb.cgi?T=JS&amp;NEWS=n&amp;CSC=Y&amp;PAGE=booktext&amp;D=books&amp;AN=01735153$&amp;XPATH=/PG(0)</v>
      </c>
      <c r="N7" s="3"/>
      <c r="O7" s="3"/>
      <c r="P7" s="18"/>
    </row>
    <row r="8" spans="1:16" ht="31.2">
      <c r="A8" s="38">
        <v>6</v>
      </c>
      <c r="B8" s="17" t="s">
        <v>13</v>
      </c>
      <c r="C8" s="3" t="s">
        <v>66</v>
      </c>
      <c r="D8" s="20">
        <v>9781451175608</v>
      </c>
      <c r="E8" s="20">
        <v>9781451175608</v>
      </c>
      <c r="F8" s="2" t="s">
        <v>251</v>
      </c>
      <c r="G8" s="3" t="s">
        <v>527</v>
      </c>
      <c r="H8" s="3" t="s">
        <v>252</v>
      </c>
      <c r="I8" s="1" t="s">
        <v>15</v>
      </c>
      <c r="J8" s="3">
        <v>2014</v>
      </c>
      <c r="K8" s="17">
        <v>1</v>
      </c>
      <c r="L8" s="1" t="str">
        <f>HYPERLINK("http://ovidsp.ovid.com/ovidweb.cgi?T=JS&amp;NEWS=n&amp;CSC=Y&amp;PAGE=booktext&amp;D=books&amp;AN=01745911$&amp;XPATH=/PG(0)","http://ovidsp.ovid.com/ovidweb.cgi?T=JS&amp;NEWS=n&amp;CSC=Y&amp;PAGE=booktext&amp;D=books&amp;AN=01745911$&amp;XPATH=/PG(0)")</f>
        <v>http://ovidsp.ovid.com/ovidweb.cgi?T=JS&amp;NEWS=n&amp;CSC=Y&amp;PAGE=booktext&amp;D=books&amp;AN=01745911$&amp;XPATH=/PG(0)</v>
      </c>
      <c r="M8" s="4" t="str">
        <f>HYPERLINK("http://ovidsp.ovid.com/ovidweb.cgi?T=JS&amp;NEWS=n&amp;CSC=Y&amp;PAGE=booktext&amp;D=books&amp;AN=01745911$&amp;XPATH=/PG(0)","http://ovidsp.ovid.com/ovidweb.cgi?T=JS&amp;NEWS=n&amp;CSC=Y&amp;PAGE=booktext&amp;D=books&amp;AN=01745911$&amp;XPATH=/PG(0)")</f>
        <v>http://ovidsp.ovid.com/ovidweb.cgi?T=JS&amp;NEWS=n&amp;CSC=Y&amp;PAGE=booktext&amp;D=books&amp;AN=01745911$&amp;XPATH=/PG(0)</v>
      </c>
      <c r="N8" s="3"/>
      <c r="O8" s="3"/>
      <c r="P8" s="18"/>
    </row>
    <row r="9" spans="1:16" ht="15.75">
      <c r="A9" s="38">
        <v>7</v>
      </c>
      <c r="B9" s="17" t="s">
        <v>13</v>
      </c>
      <c r="C9" s="3" t="s">
        <v>63</v>
      </c>
      <c r="D9" s="20">
        <v>9781451186574</v>
      </c>
      <c r="E9" s="20">
        <v>9781451186574</v>
      </c>
      <c r="F9" s="2" t="s">
        <v>245</v>
      </c>
      <c r="G9" s="3" t="s">
        <v>527</v>
      </c>
      <c r="H9" s="3" t="s">
        <v>246</v>
      </c>
      <c r="I9" s="1" t="s">
        <v>15</v>
      </c>
      <c r="J9" s="3">
        <v>2015</v>
      </c>
      <c r="K9" s="17">
        <v>1</v>
      </c>
      <c r="L9" s="1" t="str">
        <f>HYPERLINK("http://ovidsp.ovid.com/ovidweb.cgi?T=JS&amp;NEWS=n&amp;CSC=Y&amp;PAGE=booktext&amp;D=books&amp;AN=01817264$&amp;XPATH=/PG(0)","http://ovidsp.ovid.com/ovidweb.cgi?T=JS&amp;NEWS=n&amp;CSC=Y&amp;PAGE=booktext&amp;D=books&amp;AN=01817264$&amp;XPATH=/PG(0)")</f>
        <v>http://ovidsp.ovid.com/ovidweb.cgi?T=JS&amp;NEWS=n&amp;CSC=Y&amp;PAGE=booktext&amp;D=books&amp;AN=01817264$&amp;XPATH=/PG(0)</v>
      </c>
      <c r="M9" s="4" t="str">
        <f>HYPERLINK("http://ovidsp.ovid.com/ovidweb.cgi?T=JS&amp;NEWS=n&amp;CSC=Y&amp;PAGE=booktext&amp;D=books&amp;AN=01817264$&amp;XPATH=/PG(0)","http://ovidsp.ovid.com/ovidweb.cgi?T=JS&amp;NEWS=n&amp;CSC=Y&amp;PAGE=booktext&amp;D=books&amp;AN=01817264$&amp;XPATH=/PG(0)")</f>
        <v>http://ovidsp.ovid.com/ovidweb.cgi?T=JS&amp;NEWS=n&amp;CSC=Y&amp;PAGE=booktext&amp;D=books&amp;AN=01817264$&amp;XPATH=/PG(0)</v>
      </c>
      <c r="N9" s="3"/>
      <c r="O9" s="3"/>
      <c r="P9" s="18"/>
    </row>
    <row r="10" spans="1:16" ht="15.75">
      <c r="A10" s="38">
        <v>8</v>
      </c>
      <c r="B10" s="17" t="s">
        <v>13</v>
      </c>
      <c r="C10" s="3" t="s">
        <v>88</v>
      </c>
      <c r="D10" s="20">
        <v>9781451183931</v>
      </c>
      <c r="E10" s="20">
        <v>9781451183931</v>
      </c>
      <c r="F10" s="2" t="s">
        <v>544</v>
      </c>
      <c r="G10" s="3" t="s">
        <v>527</v>
      </c>
      <c r="H10" s="3" t="s">
        <v>497</v>
      </c>
      <c r="I10" s="1" t="s">
        <v>15</v>
      </c>
      <c r="J10" s="3">
        <v>2015</v>
      </c>
      <c r="K10" s="17">
        <v>1</v>
      </c>
      <c r="L10" s="1" t="str">
        <f>HYPERLINK("http://ovidsp.ovid.com/ovidweb.cgi?T=JS&amp;NEWS=n&amp;CSC=Y&amp;PAGE=booktext&amp;D=books&amp;AN=01787277$&amp;XPATH=/PG(0)","http://ovidsp.ovid.com/ovidweb.cgi?T=JS&amp;NEWS=n&amp;CSC=Y&amp;PAGE=booktext&amp;D=books&amp;AN=01787277$&amp;XPATH=/PG(0)")</f>
        <v>http://ovidsp.ovid.com/ovidweb.cgi?T=JS&amp;NEWS=n&amp;CSC=Y&amp;PAGE=booktext&amp;D=books&amp;AN=01787277$&amp;XPATH=/PG(0)</v>
      </c>
      <c r="M10" s="4" t="str">
        <f>HYPERLINK("http://ovidsp.ovid.com/ovidweb.cgi?T=JS&amp;NEWS=n&amp;CSC=Y&amp;PAGE=booktext&amp;D=books&amp;AN=01787277$&amp;XPATH=/PG(0)","http://ovidsp.ovid.com/ovidweb.cgi?T=JS&amp;NEWS=n&amp;CSC=Y&amp;PAGE=booktext&amp;D=books&amp;AN=01787277$&amp;XPATH=/PG(0)")</f>
        <v>http://ovidsp.ovid.com/ovidweb.cgi?T=JS&amp;NEWS=n&amp;CSC=Y&amp;PAGE=booktext&amp;D=books&amp;AN=01787277$&amp;XPATH=/PG(0)</v>
      </c>
      <c r="N10" s="3"/>
      <c r="O10" s="3"/>
      <c r="P10" s="18"/>
    </row>
    <row r="11" spans="1:16" ht="31.2">
      <c r="A11" s="38">
        <v>9</v>
      </c>
      <c r="B11" s="17" t="s">
        <v>13</v>
      </c>
      <c r="C11" s="3" t="s">
        <v>160</v>
      </c>
      <c r="D11" s="20">
        <v>9781451182774</v>
      </c>
      <c r="E11" s="20">
        <v>9781451182774</v>
      </c>
      <c r="F11" s="2" t="s">
        <v>495</v>
      </c>
      <c r="G11" s="3" t="s">
        <v>529</v>
      </c>
      <c r="H11" s="3" t="s">
        <v>496</v>
      </c>
      <c r="I11" s="1" t="s">
        <v>15</v>
      </c>
      <c r="J11" s="3">
        <v>2014</v>
      </c>
      <c r="K11" s="17">
        <v>1</v>
      </c>
      <c r="L11" s="1" t="str">
        <f>HYPERLINK("http://ovidsp.ovid.com/ovidweb.cgi?T=JS&amp;NEWS=n&amp;CSC=Y&amp;PAGE=booktext&amp;D=books&amp;AN=01762482$&amp;XPATH=/PG(0)","http://ovidsp.ovid.com/ovidweb.cgi?T=JS&amp;NEWS=n&amp;CSC=Y&amp;PAGE=booktext&amp;D=books&amp;AN=01762482$&amp;XPATH=/PG(0)")</f>
        <v>http://ovidsp.ovid.com/ovidweb.cgi?T=JS&amp;NEWS=n&amp;CSC=Y&amp;PAGE=booktext&amp;D=books&amp;AN=01762482$&amp;XPATH=/PG(0)</v>
      </c>
      <c r="M11" s="4" t="str">
        <f>HYPERLINK("http://ovidsp.ovid.com/ovidweb.cgi?T=JS&amp;NEWS=n&amp;CSC=Y&amp;PAGE=booktext&amp;D=books&amp;AN=01762482$&amp;XPATH=/PG(0)","http://ovidsp.ovid.com/ovidweb.cgi?T=JS&amp;NEWS=n&amp;CSC=Y&amp;PAGE=booktext&amp;D=books&amp;AN=01762482$&amp;XPATH=/PG(0)")</f>
        <v>http://ovidsp.ovid.com/ovidweb.cgi?T=JS&amp;NEWS=n&amp;CSC=Y&amp;PAGE=booktext&amp;D=books&amp;AN=01762482$&amp;XPATH=/PG(0)</v>
      </c>
      <c r="N11" s="3"/>
      <c r="O11" s="3"/>
      <c r="P11" s="18"/>
    </row>
    <row r="12" spans="1:16" ht="15.75">
      <c r="A12" s="38">
        <v>10</v>
      </c>
      <c r="B12" s="17" t="s">
        <v>13</v>
      </c>
      <c r="C12" s="3" t="s">
        <v>194</v>
      </c>
      <c r="D12" s="20">
        <v>9781608316182</v>
      </c>
      <c r="E12" s="20">
        <v>9781608316182</v>
      </c>
      <c r="F12" s="2" t="s">
        <v>493</v>
      </c>
      <c r="G12" s="3" t="s">
        <v>529</v>
      </c>
      <c r="H12" s="3" t="s">
        <v>494</v>
      </c>
      <c r="I12" s="1" t="s">
        <v>15</v>
      </c>
      <c r="J12" s="3">
        <v>2014</v>
      </c>
      <c r="K12" s="17">
        <v>1</v>
      </c>
      <c r="L12" s="1" t="str">
        <f>HYPERLINK("http://ovidsp.ovid.com/ovidweb.cgi?T=JS&amp;NEWS=n&amp;CSC=Y&amp;PAGE=booktext&amp;D=books&amp;AN=01439391$&amp;XPATH=/PG(0)","http://ovidsp.ovid.com/ovidweb.cgi?T=JS&amp;NEWS=n&amp;CSC=Y&amp;PAGE=booktext&amp;D=books&amp;AN=01439391$&amp;XPATH=/PG(0)")</f>
        <v>http://ovidsp.ovid.com/ovidweb.cgi?T=JS&amp;NEWS=n&amp;CSC=Y&amp;PAGE=booktext&amp;D=books&amp;AN=01439391$&amp;XPATH=/PG(0)</v>
      </c>
      <c r="M12" s="4" t="str">
        <f>HYPERLINK("http://ovidsp.ovid.com/ovidweb.cgi?T=JS&amp;NEWS=n&amp;CSC=Y&amp;PAGE=booktext&amp;D=books&amp;AN=01439391$&amp;XPATH=/PG(0)","http://ovidsp.ovid.com/ovidweb.cgi?T=JS&amp;NEWS=n&amp;CSC=Y&amp;PAGE=booktext&amp;D=books&amp;AN=01439391$&amp;XPATH=/PG(0)")</f>
        <v>http://ovidsp.ovid.com/ovidweb.cgi?T=JS&amp;NEWS=n&amp;CSC=Y&amp;PAGE=booktext&amp;D=books&amp;AN=01439391$&amp;XPATH=/PG(0)</v>
      </c>
      <c r="N12" s="3"/>
      <c r="O12" s="3"/>
      <c r="P12" s="18"/>
    </row>
    <row r="13" spans="1:16" ht="15.75">
      <c r="A13" s="38">
        <v>11</v>
      </c>
      <c r="B13" s="17" t="s">
        <v>13</v>
      </c>
      <c r="C13" s="3" t="s">
        <v>71</v>
      </c>
      <c r="D13" s="20">
        <v>9781451151695</v>
      </c>
      <c r="E13" s="20">
        <v>9781451151695</v>
      </c>
      <c r="F13" s="2" t="s">
        <v>491</v>
      </c>
      <c r="G13" s="3" t="s">
        <v>531</v>
      </c>
      <c r="H13" s="3" t="s">
        <v>492</v>
      </c>
      <c r="I13" s="1" t="s">
        <v>15</v>
      </c>
      <c r="J13" s="3">
        <v>2015</v>
      </c>
      <c r="K13" s="17">
        <v>1</v>
      </c>
      <c r="L13" s="1" t="str">
        <f>HYPERLINK("http://ovidsp.ovid.com/ovidweb.cgi?T=JS&amp;NEWS=n&amp;CSC=Y&amp;PAGE=booktext&amp;D=books&amp;AN=01817265$&amp;XPATH=/PG(0)","http://ovidsp.ovid.com/ovidweb.cgi?T=JS&amp;NEWS=n&amp;CSC=Y&amp;PAGE=booktext&amp;D=books&amp;AN=01817265$&amp;XPATH=/PG(0)")</f>
        <v>http://ovidsp.ovid.com/ovidweb.cgi?T=JS&amp;NEWS=n&amp;CSC=Y&amp;PAGE=booktext&amp;D=books&amp;AN=01817265$&amp;XPATH=/PG(0)</v>
      </c>
      <c r="M13" s="4" t="str">
        <f>HYPERLINK("http://ovidsp.ovid.com/ovidweb.cgi?T=JS&amp;NEWS=n&amp;CSC=Y&amp;PAGE=booktext&amp;D=books&amp;AN=01817265$&amp;XPATH=/PG(0)","http://ovidsp.ovid.com/ovidweb.cgi?T=JS&amp;NEWS=n&amp;CSC=Y&amp;PAGE=booktext&amp;D=books&amp;AN=01817265$&amp;XPATH=/PG(0)")</f>
        <v>http://ovidsp.ovid.com/ovidweb.cgi?T=JS&amp;NEWS=n&amp;CSC=Y&amp;PAGE=booktext&amp;D=books&amp;AN=01817265$&amp;XPATH=/PG(0)</v>
      </c>
      <c r="N13" s="3"/>
      <c r="O13" s="3"/>
      <c r="P13" s="18"/>
    </row>
    <row r="14" spans="1:16" ht="15.75">
      <c r="A14" s="38">
        <v>12</v>
      </c>
      <c r="B14" s="17" t="s">
        <v>13</v>
      </c>
      <c r="C14" s="3" t="s">
        <v>32</v>
      </c>
      <c r="D14" s="20">
        <v>9781451184723</v>
      </c>
      <c r="E14" s="20">
        <v>9781451184723</v>
      </c>
      <c r="F14" s="2" t="s">
        <v>489</v>
      </c>
      <c r="G14" s="3" t="s">
        <v>527</v>
      </c>
      <c r="H14" s="3" t="s">
        <v>490</v>
      </c>
      <c r="I14" s="1" t="s">
        <v>15</v>
      </c>
      <c r="J14" s="3">
        <v>2013</v>
      </c>
      <c r="K14" s="17">
        <v>1</v>
      </c>
      <c r="L14" s="1" t="str">
        <f>HYPERLINK("http://ovidsp.ovid.com/ovidweb.cgi?T=JS&amp;NEWS=n&amp;CSC=Y&amp;PAGE=booktext&amp;D=books&amp;AN=01735154$&amp;XPATH=/PG(0)","http://ovidsp.ovid.com/ovidweb.cgi?T=JS&amp;NEWS=n&amp;CSC=Y&amp;PAGE=booktext&amp;D=books&amp;AN=01735154$&amp;XPATH=/PG(0)")</f>
        <v>http://ovidsp.ovid.com/ovidweb.cgi?T=JS&amp;NEWS=n&amp;CSC=Y&amp;PAGE=booktext&amp;D=books&amp;AN=01735154$&amp;XPATH=/PG(0)</v>
      </c>
      <c r="M14" s="4" t="str">
        <f>HYPERLINK("http://ovidsp.ovid.com/ovidweb.cgi?T=JS&amp;NEWS=n&amp;CSC=Y&amp;PAGE=booktext&amp;D=books&amp;AN=01735154$&amp;XPATH=/PG(0)","http://ovidsp.ovid.com/ovidweb.cgi?T=JS&amp;NEWS=n&amp;CSC=Y&amp;PAGE=booktext&amp;D=books&amp;AN=01735154$&amp;XPATH=/PG(0)")</f>
        <v>http://ovidsp.ovid.com/ovidweb.cgi?T=JS&amp;NEWS=n&amp;CSC=Y&amp;PAGE=booktext&amp;D=books&amp;AN=01735154$&amp;XPATH=/PG(0)</v>
      </c>
      <c r="N14" s="3"/>
      <c r="O14" s="3"/>
      <c r="P14" s="18"/>
    </row>
    <row r="15" spans="1:16" ht="15.75">
      <c r="A15" s="38">
        <v>13</v>
      </c>
      <c r="B15" s="17" t="s">
        <v>13</v>
      </c>
      <c r="C15" s="3" t="s">
        <v>193</v>
      </c>
      <c r="D15" s="20">
        <v>9781451191387</v>
      </c>
      <c r="E15" s="20">
        <v>9781451191387</v>
      </c>
      <c r="F15" s="2" t="s">
        <v>487</v>
      </c>
      <c r="G15" s="3" t="s">
        <v>531</v>
      </c>
      <c r="H15" s="3" t="s">
        <v>488</v>
      </c>
      <c r="I15" s="1" t="s">
        <v>15</v>
      </c>
      <c r="J15" s="3">
        <v>2014</v>
      </c>
      <c r="K15" s="17">
        <v>1</v>
      </c>
      <c r="L15" s="1" t="str">
        <f>HYPERLINK("http://ovidsp.ovid.com/ovidweb.cgi?T=JS&amp;NEWS=n&amp;CSC=Y&amp;PAGE=booktext&amp;D=books&amp;AN=01787338$&amp;XPATH=/PG(0)","http://ovidsp.ovid.com/ovidweb.cgi?T=JS&amp;NEWS=n&amp;CSC=Y&amp;PAGE=booktext&amp;D=books&amp;AN=01787338$&amp;XPATH=/PG(0)")</f>
        <v>http://ovidsp.ovid.com/ovidweb.cgi?T=JS&amp;NEWS=n&amp;CSC=Y&amp;PAGE=booktext&amp;D=books&amp;AN=01787338$&amp;XPATH=/PG(0)</v>
      </c>
      <c r="M15" s="4" t="str">
        <f>HYPERLINK("http://ovidsp.ovid.com/ovidweb.cgi?T=JS&amp;NEWS=n&amp;CSC=Y&amp;PAGE=booktext&amp;D=books&amp;AN=01787338$&amp;XPATH=/PG(0)","http://ovidsp.ovid.com/ovidweb.cgi?T=JS&amp;NEWS=n&amp;CSC=Y&amp;PAGE=booktext&amp;D=books&amp;AN=01787338$&amp;XPATH=/PG(0)")</f>
        <v>http://ovidsp.ovid.com/ovidweb.cgi?T=JS&amp;NEWS=n&amp;CSC=Y&amp;PAGE=booktext&amp;D=books&amp;AN=01787338$&amp;XPATH=/PG(0)</v>
      </c>
      <c r="N15" s="3"/>
      <c r="O15" s="3"/>
      <c r="P15" s="18"/>
    </row>
    <row r="16" spans="1:16" ht="15.75">
      <c r="A16" s="38">
        <v>14</v>
      </c>
      <c r="B16" s="17" t="s">
        <v>13</v>
      </c>
      <c r="C16" s="3" t="s">
        <v>192</v>
      </c>
      <c r="D16" s="20">
        <v>9781451176605</v>
      </c>
      <c r="E16" s="20">
        <v>9781451176605</v>
      </c>
      <c r="F16" s="2" t="s">
        <v>485</v>
      </c>
      <c r="G16" s="3" t="s">
        <v>528</v>
      </c>
      <c r="H16" s="3" t="s">
        <v>486</v>
      </c>
      <c r="I16" s="1" t="s">
        <v>15</v>
      </c>
      <c r="J16" s="3">
        <v>2014</v>
      </c>
      <c r="K16" s="17">
        <v>1</v>
      </c>
      <c r="L16" s="1" t="str">
        <f>HYPERLINK("http://ovidsp.ovid.com/ovidweb.cgi?T=JS&amp;NEWS=n&amp;CSC=Y&amp;PAGE=booktext&amp;D=books&amp;AN=01787245$&amp;XPATH=/PG(0)","http://ovidsp.ovid.com/ovidweb.cgi?T=JS&amp;NEWS=n&amp;CSC=Y&amp;PAGE=booktext&amp;D=books&amp;AN=01787245$&amp;XPATH=/PG(0)")</f>
        <v>http://ovidsp.ovid.com/ovidweb.cgi?T=JS&amp;NEWS=n&amp;CSC=Y&amp;PAGE=booktext&amp;D=books&amp;AN=01787245$&amp;XPATH=/PG(0)</v>
      </c>
      <c r="M16" s="4" t="str">
        <f>HYPERLINK("http://ovidsp.ovid.com/ovidweb.cgi?T=JS&amp;NEWS=n&amp;CSC=Y&amp;PAGE=booktext&amp;D=books&amp;AN=01787245$&amp;XPATH=/PG(0)","http://ovidsp.ovid.com/ovidweb.cgi?T=JS&amp;NEWS=n&amp;CSC=Y&amp;PAGE=booktext&amp;D=books&amp;AN=01787245$&amp;XPATH=/PG(0)")</f>
        <v>http://ovidsp.ovid.com/ovidweb.cgi?T=JS&amp;NEWS=n&amp;CSC=Y&amp;PAGE=booktext&amp;D=books&amp;AN=01787245$&amp;XPATH=/PG(0)</v>
      </c>
      <c r="N16" s="3"/>
      <c r="O16" s="3"/>
      <c r="P16" s="18"/>
    </row>
    <row r="17" spans="1:16" ht="15.75">
      <c r="A17" s="38">
        <v>15</v>
      </c>
      <c r="B17" s="17" t="s">
        <v>13</v>
      </c>
      <c r="C17" s="3" t="s">
        <v>191</v>
      </c>
      <c r="D17" s="20">
        <v>9781451173574</v>
      </c>
      <c r="E17" s="20">
        <v>9781451173574</v>
      </c>
      <c r="F17" s="2" t="s">
        <v>483</v>
      </c>
      <c r="G17" s="3" t="s">
        <v>528</v>
      </c>
      <c r="H17" s="3" t="s">
        <v>484</v>
      </c>
      <c r="I17" s="1" t="s">
        <v>15</v>
      </c>
      <c r="J17" s="3">
        <v>2014</v>
      </c>
      <c r="K17" s="17">
        <v>1</v>
      </c>
      <c r="L17" s="1" t="str">
        <f>HYPERLINK("http://ovidsp.ovid.com/ovidweb.cgi?T=JS&amp;NEWS=n&amp;CSC=Y&amp;PAGE=booktext&amp;D=books&amp;AN=01787257$&amp;XPATH=/PG(0)","http://ovidsp.ovid.com/ovidweb.cgi?T=JS&amp;NEWS=n&amp;CSC=Y&amp;PAGE=booktext&amp;D=books&amp;AN=01787257$&amp;XPATH=/PG(0)")</f>
        <v>http://ovidsp.ovid.com/ovidweb.cgi?T=JS&amp;NEWS=n&amp;CSC=Y&amp;PAGE=booktext&amp;D=books&amp;AN=01787257$&amp;XPATH=/PG(0)</v>
      </c>
      <c r="M17" s="4" t="str">
        <f>HYPERLINK("http://ovidsp.ovid.com/ovidweb.cgi?T=JS&amp;NEWS=n&amp;CSC=Y&amp;PAGE=booktext&amp;D=books&amp;AN=01787257$&amp;XPATH=/PG(0)","http://ovidsp.ovid.com/ovidweb.cgi?T=JS&amp;NEWS=n&amp;CSC=Y&amp;PAGE=booktext&amp;D=books&amp;AN=01787257$&amp;XPATH=/PG(0)")</f>
        <v>http://ovidsp.ovid.com/ovidweb.cgi?T=JS&amp;NEWS=n&amp;CSC=Y&amp;PAGE=booktext&amp;D=books&amp;AN=01787257$&amp;XPATH=/PG(0)</v>
      </c>
      <c r="N17" s="3"/>
      <c r="O17" s="3"/>
      <c r="P17" s="18"/>
    </row>
    <row r="18" spans="1:16" ht="31.2">
      <c r="A18" s="38">
        <v>16</v>
      </c>
      <c r="B18" s="17" t="s">
        <v>13</v>
      </c>
      <c r="C18" s="3" t="s">
        <v>181</v>
      </c>
      <c r="D18" s="20">
        <v>9781451188103</v>
      </c>
      <c r="E18" s="20">
        <v>9781451188103</v>
      </c>
      <c r="F18" s="2" t="s">
        <v>481</v>
      </c>
      <c r="G18" s="3" t="s">
        <v>529</v>
      </c>
      <c r="H18" s="3" t="s">
        <v>482</v>
      </c>
      <c r="I18" s="1" t="s">
        <v>15</v>
      </c>
      <c r="J18" s="3">
        <v>2015</v>
      </c>
      <c r="K18" s="17">
        <v>1</v>
      </c>
      <c r="L18" s="1" t="str">
        <f>HYPERLINK("http://ovidsp.ovid.com/ovidweb.cgi?T=JS&amp;NEWS=n&amp;CSC=Y&amp;PAGE=booktext&amp;D=books&amp;AN=01833046$&amp;XPATH=/PG(0)","http://ovidsp.ovid.com/ovidweb.cgi?T=JS&amp;NEWS=n&amp;CSC=Y&amp;PAGE=booktext&amp;D=books&amp;AN=01833046$&amp;XPATH=/PG(0)")</f>
        <v>http://ovidsp.ovid.com/ovidweb.cgi?T=JS&amp;NEWS=n&amp;CSC=Y&amp;PAGE=booktext&amp;D=books&amp;AN=01833046$&amp;XPATH=/PG(0)</v>
      </c>
      <c r="M18" s="4" t="str">
        <f>HYPERLINK("http://ovidsp.ovid.com/ovidweb.cgi?T=JS&amp;NEWS=n&amp;CSC=Y&amp;PAGE=booktext&amp;D=books&amp;AN=01833046$&amp;XPATH=/PG(0)","http://ovidsp.ovid.com/ovidweb.cgi?T=JS&amp;NEWS=n&amp;CSC=Y&amp;PAGE=booktext&amp;D=books&amp;AN=01833046$&amp;XPATH=/PG(0)")</f>
        <v>http://ovidsp.ovid.com/ovidweb.cgi?T=JS&amp;NEWS=n&amp;CSC=Y&amp;PAGE=booktext&amp;D=books&amp;AN=01833046$&amp;XPATH=/PG(0)</v>
      </c>
      <c r="N18" s="3"/>
      <c r="O18" s="3"/>
      <c r="P18" s="18"/>
    </row>
    <row r="19" spans="1:16" ht="31.2">
      <c r="A19" s="38">
        <v>17</v>
      </c>
      <c r="B19" s="17" t="s">
        <v>13</v>
      </c>
      <c r="C19" s="3" t="s">
        <v>190</v>
      </c>
      <c r="D19" s="20">
        <v>9781451176438</v>
      </c>
      <c r="E19" s="20">
        <v>9781451176438</v>
      </c>
      <c r="F19" s="2" t="s">
        <v>479</v>
      </c>
      <c r="G19" s="3" t="s">
        <v>529</v>
      </c>
      <c r="H19" s="3" t="s">
        <v>480</v>
      </c>
      <c r="I19" s="1" t="s">
        <v>15</v>
      </c>
      <c r="J19" s="3">
        <v>2014</v>
      </c>
      <c r="K19" s="17">
        <v>1</v>
      </c>
      <c r="L19" s="1" t="str">
        <f>HYPERLINK("http://ovidsp.ovid.com/ovidweb.cgi?T=JS&amp;NEWS=n&amp;CSC=Y&amp;PAGE=booktext&amp;D=books&amp;AN=01787230$&amp;XPATH=/PG(0)","http://ovidsp.ovid.com/ovidweb.cgi?T=JS&amp;NEWS=n&amp;CSC=Y&amp;PAGE=booktext&amp;D=books&amp;AN=01787230$&amp;XPATH=/PG(0)")</f>
        <v>http://ovidsp.ovid.com/ovidweb.cgi?T=JS&amp;NEWS=n&amp;CSC=Y&amp;PAGE=booktext&amp;D=books&amp;AN=01787230$&amp;XPATH=/PG(0)</v>
      </c>
      <c r="M19" s="4" t="str">
        <f>HYPERLINK("http://ovidsp.ovid.com/ovidweb.cgi?T=JS&amp;NEWS=n&amp;CSC=Y&amp;PAGE=booktext&amp;D=books&amp;AN=01787230$&amp;XPATH=/PG(0)","http://ovidsp.ovid.com/ovidweb.cgi?T=JS&amp;NEWS=n&amp;CSC=Y&amp;PAGE=booktext&amp;D=books&amp;AN=01787230$&amp;XPATH=/PG(0)")</f>
        <v>http://ovidsp.ovid.com/ovidweb.cgi?T=JS&amp;NEWS=n&amp;CSC=Y&amp;PAGE=booktext&amp;D=books&amp;AN=01787230$&amp;XPATH=/PG(0)</v>
      </c>
      <c r="N19" s="3"/>
      <c r="O19" s="3"/>
      <c r="P19" s="18"/>
    </row>
    <row r="20" spans="1:16" ht="31.2">
      <c r="A20" s="38">
        <v>18</v>
      </c>
      <c r="B20" s="17" t="s">
        <v>13</v>
      </c>
      <c r="C20" s="3" t="s">
        <v>189</v>
      </c>
      <c r="D20" s="20">
        <v>9781451172157</v>
      </c>
      <c r="E20" s="20">
        <v>9781451172157</v>
      </c>
      <c r="F20" s="2" t="s">
        <v>477</v>
      </c>
      <c r="G20" s="3" t="s">
        <v>532</v>
      </c>
      <c r="H20" s="3" t="s">
        <v>478</v>
      </c>
      <c r="I20" s="1" t="s">
        <v>15</v>
      </c>
      <c r="J20" s="3">
        <v>2014</v>
      </c>
      <c r="K20" s="17">
        <v>1</v>
      </c>
      <c r="L20" s="1" t="str">
        <f>HYPERLINK("http://ovidsp.ovid.com/ovidweb.cgi?T=JS&amp;NEWS=n&amp;CSC=Y&amp;PAGE=booktext&amp;D=books&amp;AN=01762463$&amp;XPATH=/PG(0)","http://ovidsp.ovid.com/ovidweb.cgi?T=JS&amp;NEWS=n&amp;CSC=Y&amp;PAGE=booktext&amp;D=books&amp;AN=01762463$&amp;XPATH=/PG(0)")</f>
        <v>http://ovidsp.ovid.com/ovidweb.cgi?T=JS&amp;NEWS=n&amp;CSC=Y&amp;PAGE=booktext&amp;D=books&amp;AN=01762463$&amp;XPATH=/PG(0)</v>
      </c>
      <c r="M20" s="4" t="str">
        <f>HYPERLINK("http://ovidsp.ovid.com/ovidweb.cgi?T=JS&amp;NEWS=n&amp;CSC=Y&amp;PAGE=booktext&amp;D=books&amp;AN=01762463$&amp;XPATH=/PG(0)","http://ovidsp.ovid.com/ovidweb.cgi?T=JS&amp;NEWS=n&amp;CSC=Y&amp;PAGE=booktext&amp;D=books&amp;AN=01762463$&amp;XPATH=/PG(0)")</f>
        <v>http://ovidsp.ovid.com/ovidweb.cgi?T=JS&amp;NEWS=n&amp;CSC=Y&amp;PAGE=booktext&amp;D=books&amp;AN=01762463$&amp;XPATH=/PG(0)</v>
      </c>
      <c r="N20" s="3"/>
      <c r="O20" s="3"/>
      <c r="P20" s="18"/>
    </row>
    <row r="21" spans="1:16" ht="15.75">
      <c r="A21" s="38">
        <v>19</v>
      </c>
      <c r="B21" s="17" t="s">
        <v>13</v>
      </c>
      <c r="C21" s="3" t="s">
        <v>188</v>
      </c>
      <c r="D21" s="20">
        <v>9781451189995</v>
      </c>
      <c r="E21" s="20">
        <v>9781451189995</v>
      </c>
      <c r="F21" s="2" t="s">
        <v>475</v>
      </c>
      <c r="G21" s="3" t="s">
        <v>528</v>
      </c>
      <c r="H21" s="3" t="s">
        <v>476</v>
      </c>
      <c r="I21" s="1" t="s">
        <v>15</v>
      </c>
      <c r="J21" s="3">
        <v>2014</v>
      </c>
      <c r="K21" s="17">
        <v>1</v>
      </c>
      <c r="L21" s="1" t="str">
        <f>HYPERLINK("http://ovidsp.ovid.com/ovidweb.cgi?T=JS&amp;NEWS=n&amp;CSC=Y&amp;PAGE=booktext&amp;D=books&amp;AN=01762464$&amp;XPATH=/PG(0)","http://ovidsp.ovid.com/ovidweb.cgi?T=JS&amp;NEWS=n&amp;CSC=Y&amp;PAGE=booktext&amp;D=books&amp;AN=01762464$&amp;XPATH=/PG(0)")</f>
        <v>http://ovidsp.ovid.com/ovidweb.cgi?T=JS&amp;NEWS=n&amp;CSC=Y&amp;PAGE=booktext&amp;D=books&amp;AN=01762464$&amp;XPATH=/PG(0)</v>
      </c>
      <c r="M21" s="4" t="str">
        <f>HYPERLINK("http://ovidsp.ovid.com/ovidweb.cgi?T=JS&amp;NEWS=n&amp;CSC=Y&amp;PAGE=booktext&amp;D=books&amp;AN=01762464$&amp;XPATH=/PG(0)","http://ovidsp.ovid.com/ovidweb.cgi?T=JS&amp;NEWS=n&amp;CSC=Y&amp;PAGE=booktext&amp;D=books&amp;AN=01762464$&amp;XPATH=/PG(0)")</f>
        <v>http://ovidsp.ovid.com/ovidweb.cgi?T=JS&amp;NEWS=n&amp;CSC=Y&amp;PAGE=booktext&amp;D=books&amp;AN=01762464$&amp;XPATH=/PG(0)</v>
      </c>
      <c r="N21" s="3"/>
      <c r="O21" s="3"/>
      <c r="P21" s="18"/>
    </row>
    <row r="22" spans="1:16" ht="15.75">
      <c r="A22" s="38">
        <v>20</v>
      </c>
      <c r="B22" s="17" t="s">
        <v>13</v>
      </c>
      <c r="C22" s="3" t="s">
        <v>187</v>
      </c>
      <c r="D22" s="20">
        <v>9781609136222</v>
      </c>
      <c r="E22" s="20">
        <v>9781609136222</v>
      </c>
      <c r="F22" s="2" t="s">
        <v>473</v>
      </c>
      <c r="G22" s="3" t="s">
        <v>532</v>
      </c>
      <c r="H22" s="3" t="s">
        <v>474</v>
      </c>
      <c r="I22" s="1" t="s">
        <v>15</v>
      </c>
      <c r="J22" s="3">
        <v>2014</v>
      </c>
      <c r="K22" s="17">
        <v>1</v>
      </c>
      <c r="L22" s="1" t="str">
        <f>HYPERLINK("http://ovidsp.ovid.com/ovidweb.cgi?T=JS&amp;NEWS=n&amp;CSC=Y&amp;PAGE=booktext&amp;D=books&amp;AN=01735123$&amp;XPATH=/PG(0)","http://ovidsp.ovid.com/ovidweb.cgi?T=JS&amp;NEWS=n&amp;CSC=Y&amp;PAGE=booktext&amp;D=books&amp;AN=01735123$&amp;XPATH=/PG(0)")</f>
        <v>http://ovidsp.ovid.com/ovidweb.cgi?T=JS&amp;NEWS=n&amp;CSC=Y&amp;PAGE=booktext&amp;D=books&amp;AN=01735123$&amp;XPATH=/PG(0)</v>
      </c>
      <c r="M22" s="4" t="str">
        <f>HYPERLINK("http://ovidsp.ovid.com/ovidweb.cgi?T=JS&amp;NEWS=n&amp;CSC=Y&amp;PAGE=booktext&amp;D=books&amp;AN=01735123$&amp;XPATH=/PG(0)","http://ovidsp.ovid.com/ovidweb.cgi?T=JS&amp;NEWS=n&amp;CSC=Y&amp;PAGE=booktext&amp;D=books&amp;AN=01735123$&amp;XPATH=/PG(0)")</f>
        <v>http://ovidsp.ovid.com/ovidweb.cgi?T=JS&amp;NEWS=n&amp;CSC=Y&amp;PAGE=booktext&amp;D=books&amp;AN=01735123$&amp;XPATH=/PG(0)</v>
      </c>
      <c r="N22" s="3"/>
      <c r="O22" s="3"/>
      <c r="P22" s="18"/>
    </row>
    <row r="23" spans="1:16" ht="31.2">
      <c r="A23" s="38">
        <v>21</v>
      </c>
      <c r="B23" s="17" t="s">
        <v>13</v>
      </c>
      <c r="C23" s="3" t="s">
        <v>96</v>
      </c>
      <c r="D23" s="20">
        <v>9781451192537</v>
      </c>
      <c r="E23" s="20">
        <v>9781451192537</v>
      </c>
      <c r="F23" s="2" t="s">
        <v>471</v>
      </c>
      <c r="G23" s="3" t="s">
        <v>529</v>
      </c>
      <c r="H23" s="3" t="s">
        <v>472</v>
      </c>
      <c r="I23" s="1" t="s">
        <v>15</v>
      </c>
      <c r="J23" s="3">
        <v>2014</v>
      </c>
      <c r="K23" s="17">
        <v>1</v>
      </c>
      <c r="L23" s="1" t="str">
        <f>HYPERLINK("http://ovidsp.ovid.com/ovidweb.cgi?T=JS&amp;NEWS=n&amp;CSC=Y&amp;PAGE=booktext&amp;D=books&amp;AN=01787267$&amp;XPATH=/PG(0)","http://ovidsp.ovid.com/ovidweb.cgi?T=JS&amp;NEWS=n&amp;CSC=Y&amp;PAGE=booktext&amp;D=books&amp;AN=01787267$&amp;XPATH=/PG(0)")</f>
        <v>http://ovidsp.ovid.com/ovidweb.cgi?T=JS&amp;NEWS=n&amp;CSC=Y&amp;PAGE=booktext&amp;D=books&amp;AN=01787267$&amp;XPATH=/PG(0)</v>
      </c>
      <c r="M23" s="4" t="str">
        <f>HYPERLINK("http://ovidsp.ovid.com/ovidweb.cgi?T=JS&amp;NEWS=n&amp;CSC=Y&amp;PAGE=booktext&amp;D=books&amp;AN=01787267$&amp;XPATH=/PG(0)","http://ovidsp.ovid.com/ovidweb.cgi?T=JS&amp;NEWS=n&amp;CSC=Y&amp;PAGE=booktext&amp;D=books&amp;AN=01787267$&amp;XPATH=/PG(0)")</f>
        <v>http://ovidsp.ovid.com/ovidweb.cgi?T=JS&amp;NEWS=n&amp;CSC=Y&amp;PAGE=booktext&amp;D=books&amp;AN=01787267$&amp;XPATH=/PG(0)</v>
      </c>
      <c r="N23" s="3"/>
      <c r="O23" s="3"/>
      <c r="P23" s="18"/>
    </row>
    <row r="24" spans="1:16" ht="15.75">
      <c r="A24" s="38">
        <v>22</v>
      </c>
      <c r="B24" s="17" t="s">
        <v>13</v>
      </c>
      <c r="C24" s="3" t="s">
        <v>186</v>
      </c>
      <c r="D24" s="20">
        <v>9781451175929</v>
      </c>
      <c r="E24" s="20">
        <v>9781451175929</v>
      </c>
      <c r="F24" s="2" t="s">
        <v>469</v>
      </c>
      <c r="G24" s="3" t="s">
        <v>533</v>
      </c>
      <c r="H24" s="3" t="s">
        <v>470</v>
      </c>
      <c r="I24" s="1" t="s">
        <v>15</v>
      </c>
      <c r="J24" s="3">
        <v>2014</v>
      </c>
      <c r="K24" s="17">
        <v>1</v>
      </c>
      <c r="L24" s="1" t="str">
        <f>HYPERLINK("http://ovidsp.ovid.com/ovidweb.cgi?T=JS&amp;NEWS=n&amp;CSC=Y&amp;PAGE=booktext&amp;D=books&amp;AN=01745916$&amp;XPATH=/PG(0)","http://ovidsp.ovid.com/ovidweb.cgi?T=JS&amp;NEWS=n&amp;CSC=Y&amp;PAGE=booktext&amp;D=books&amp;AN=01745916$&amp;XPATH=/PG(0)")</f>
        <v>http://ovidsp.ovid.com/ovidweb.cgi?T=JS&amp;NEWS=n&amp;CSC=Y&amp;PAGE=booktext&amp;D=books&amp;AN=01745916$&amp;XPATH=/PG(0)</v>
      </c>
      <c r="M24" s="4" t="str">
        <f>HYPERLINK("http://ovidsp.ovid.com/ovidweb.cgi?T=JS&amp;NEWS=n&amp;CSC=Y&amp;PAGE=booktext&amp;D=books&amp;AN=01745916$&amp;XPATH=/PG(0)","http://ovidsp.ovid.com/ovidweb.cgi?T=JS&amp;NEWS=n&amp;CSC=Y&amp;PAGE=booktext&amp;D=books&amp;AN=01745916$&amp;XPATH=/PG(0)")</f>
        <v>http://ovidsp.ovid.com/ovidweb.cgi?T=JS&amp;NEWS=n&amp;CSC=Y&amp;PAGE=booktext&amp;D=books&amp;AN=01745916$&amp;XPATH=/PG(0)</v>
      </c>
      <c r="N24" s="3"/>
      <c r="O24" s="3"/>
      <c r="P24" s="18"/>
    </row>
    <row r="25" spans="1:16" ht="15.75">
      <c r="A25" s="38">
        <v>23</v>
      </c>
      <c r="B25" s="17" t="s">
        <v>13</v>
      </c>
      <c r="C25" s="3" t="s">
        <v>185</v>
      </c>
      <c r="D25" s="20">
        <v>9781451182705</v>
      </c>
      <c r="E25" s="20">
        <v>9781451182705</v>
      </c>
      <c r="F25" s="2" t="s">
        <v>467</v>
      </c>
      <c r="G25" s="3" t="s">
        <v>527</v>
      </c>
      <c r="H25" s="3" t="s">
        <v>468</v>
      </c>
      <c r="I25" s="1" t="s">
        <v>15</v>
      </c>
      <c r="J25" s="3">
        <v>2013</v>
      </c>
      <c r="K25" s="17">
        <v>1</v>
      </c>
      <c r="L25" s="1" t="str">
        <f>HYPERLINK("http://ovidsp.ovid.com/ovidweb.cgi?T=JS&amp;NEWS=n&amp;CSC=Y&amp;PAGE=booktext&amp;D=books&amp;AN=01735124$&amp;XPATH=/PG(0)","http://ovidsp.ovid.com/ovidweb.cgi?T=JS&amp;NEWS=n&amp;CSC=Y&amp;PAGE=booktext&amp;D=books&amp;AN=01735124$&amp;XPATH=/PG(0)")</f>
        <v>http://ovidsp.ovid.com/ovidweb.cgi?T=JS&amp;NEWS=n&amp;CSC=Y&amp;PAGE=booktext&amp;D=books&amp;AN=01735124$&amp;XPATH=/PG(0)</v>
      </c>
      <c r="M25" s="4" t="str">
        <f>HYPERLINK("http://ovidsp.ovid.com/ovidweb.cgi?T=JS&amp;NEWS=n&amp;CSC=Y&amp;PAGE=booktext&amp;D=books&amp;AN=01735124$&amp;XPATH=/PG(0)","http://ovidsp.ovid.com/ovidweb.cgi?T=JS&amp;NEWS=n&amp;CSC=Y&amp;PAGE=booktext&amp;D=books&amp;AN=01735124$&amp;XPATH=/PG(0)")</f>
        <v>http://ovidsp.ovid.com/ovidweb.cgi?T=JS&amp;NEWS=n&amp;CSC=Y&amp;PAGE=booktext&amp;D=books&amp;AN=01735124$&amp;XPATH=/PG(0)</v>
      </c>
      <c r="N25" s="3"/>
      <c r="O25" s="3"/>
      <c r="P25" s="18"/>
    </row>
    <row r="26" spans="1:16" ht="15.75">
      <c r="A26" s="38">
        <v>24</v>
      </c>
      <c r="B26" s="17" t="s">
        <v>13</v>
      </c>
      <c r="C26" s="3" t="s">
        <v>184</v>
      </c>
      <c r="D26" s="20">
        <v>9781451187588</v>
      </c>
      <c r="E26" s="20">
        <v>9781451187588</v>
      </c>
      <c r="F26" s="2" t="s">
        <v>465</v>
      </c>
      <c r="G26" s="3" t="s">
        <v>532</v>
      </c>
      <c r="H26" s="3" t="s">
        <v>466</v>
      </c>
      <c r="I26" s="1" t="s">
        <v>15</v>
      </c>
      <c r="J26" s="3">
        <v>2014</v>
      </c>
      <c r="K26" s="17">
        <v>1</v>
      </c>
      <c r="L26" s="1" t="str">
        <f>HYPERLINK("http://ovidsp.ovid.com/ovidweb.cgi?T=JS&amp;NEWS=n&amp;CSC=Y&amp;PAGE=booktext&amp;D=books&amp;AN=01787243$&amp;XPATH=/PG(0)","http://ovidsp.ovid.com/ovidweb.cgi?T=JS&amp;NEWS=n&amp;CSC=Y&amp;PAGE=booktext&amp;D=books&amp;AN=01787243$&amp;XPATH=/PG(0)")</f>
        <v>http://ovidsp.ovid.com/ovidweb.cgi?T=JS&amp;NEWS=n&amp;CSC=Y&amp;PAGE=booktext&amp;D=books&amp;AN=01787243$&amp;XPATH=/PG(0)</v>
      </c>
      <c r="M26" s="4" t="str">
        <f>HYPERLINK("http://ovidsp.ovid.com/ovidweb.cgi?T=JS&amp;NEWS=n&amp;CSC=Y&amp;PAGE=booktext&amp;D=books&amp;AN=01787243$&amp;XPATH=/PG(0)","http://ovidsp.ovid.com/ovidweb.cgi?T=JS&amp;NEWS=n&amp;CSC=Y&amp;PAGE=booktext&amp;D=books&amp;AN=01787243$&amp;XPATH=/PG(0)")</f>
        <v>http://ovidsp.ovid.com/ovidweb.cgi?T=JS&amp;NEWS=n&amp;CSC=Y&amp;PAGE=booktext&amp;D=books&amp;AN=01787243$&amp;XPATH=/PG(0)</v>
      </c>
      <c r="N26" s="3"/>
      <c r="O26" s="3"/>
      <c r="P26" s="18"/>
    </row>
    <row r="27" spans="1:16" ht="31.2">
      <c r="A27" s="38">
        <v>25</v>
      </c>
      <c r="B27" s="17" t="s">
        <v>13</v>
      </c>
      <c r="C27" s="3" t="s">
        <v>183</v>
      </c>
      <c r="D27" s="20">
        <v>9781469887166</v>
      </c>
      <c r="E27" s="20">
        <v>9781469887166</v>
      </c>
      <c r="F27" s="2" t="s">
        <v>463</v>
      </c>
      <c r="G27" s="3" t="s">
        <v>529</v>
      </c>
      <c r="H27" s="3" t="s">
        <v>464</v>
      </c>
      <c r="I27" s="1" t="s">
        <v>15</v>
      </c>
      <c r="J27" s="3">
        <v>2014</v>
      </c>
      <c r="K27" s="17">
        <v>1</v>
      </c>
      <c r="L27" s="1" t="str">
        <f>HYPERLINK("http://ovidsp.ovid.com/ovidweb.cgi?T=JS&amp;NEWS=n&amp;CSC=Y&amp;PAGE=booktext&amp;D=books&amp;AN=01787392$&amp;XPATH=/PG(0)","http://ovidsp.ovid.com/ovidweb.cgi?T=JS&amp;NEWS=n&amp;CSC=Y&amp;PAGE=booktext&amp;D=books&amp;AN=01787392$&amp;XPATH=/PG(0)")</f>
        <v>http://ovidsp.ovid.com/ovidweb.cgi?T=JS&amp;NEWS=n&amp;CSC=Y&amp;PAGE=booktext&amp;D=books&amp;AN=01787392$&amp;XPATH=/PG(0)</v>
      </c>
      <c r="M27" s="4" t="str">
        <f>HYPERLINK("http://ovidsp.ovid.com/ovidweb.cgi?T=JS&amp;NEWS=n&amp;CSC=Y&amp;PAGE=booktext&amp;D=books&amp;AN=01787392$&amp;XPATH=/PG(0)","http://ovidsp.ovid.com/ovidweb.cgi?T=JS&amp;NEWS=n&amp;CSC=Y&amp;PAGE=booktext&amp;D=books&amp;AN=01787392$&amp;XPATH=/PG(0)")</f>
        <v>http://ovidsp.ovid.com/ovidweb.cgi?T=JS&amp;NEWS=n&amp;CSC=Y&amp;PAGE=booktext&amp;D=books&amp;AN=01787392$&amp;XPATH=/PG(0)</v>
      </c>
      <c r="N27" s="3"/>
      <c r="O27" s="3"/>
      <c r="P27" s="18"/>
    </row>
    <row r="28" spans="1:16" ht="15.75">
      <c r="A28" s="38">
        <v>26</v>
      </c>
      <c r="B28" s="17" t="s">
        <v>13</v>
      </c>
      <c r="C28" s="3" t="s">
        <v>182</v>
      </c>
      <c r="D28" s="20">
        <v>9781451175332</v>
      </c>
      <c r="E28" s="20">
        <v>9781451175332</v>
      </c>
      <c r="F28" s="2" t="s">
        <v>461</v>
      </c>
      <c r="G28" s="3" t="s">
        <v>529</v>
      </c>
      <c r="H28" s="3" t="s">
        <v>462</v>
      </c>
      <c r="I28" s="1" t="s">
        <v>15</v>
      </c>
      <c r="J28" s="3">
        <v>2014</v>
      </c>
      <c r="K28" s="17">
        <v>1</v>
      </c>
      <c r="L28" s="1" t="str">
        <f>HYPERLINK("http://ovidsp.ovid.com/ovidweb.cgi?T=JS&amp;NEWS=n&amp;CSC=Y&amp;PAGE=booktext&amp;D=books&amp;AN=01787269$&amp;XPATH=/PG(0)","http://ovidsp.ovid.com/ovidweb.cgi?T=JS&amp;NEWS=n&amp;CSC=Y&amp;PAGE=booktext&amp;D=books&amp;AN=01787269$&amp;XPATH=/PG(0)")</f>
        <v>http://ovidsp.ovid.com/ovidweb.cgi?T=JS&amp;NEWS=n&amp;CSC=Y&amp;PAGE=booktext&amp;D=books&amp;AN=01787269$&amp;XPATH=/PG(0)</v>
      </c>
      <c r="M28" s="4" t="str">
        <f>HYPERLINK("http://ovidsp.ovid.com/ovidweb.cgi?T=JS&amp;NEWS=n&amp;CSC=Y&amp;PAGE=booktext&amp;D=books&amp;AN=01787269$&amp;XPATH=/PG(0)","http://ovidsp.ovid.com/ovidweb.cgi?T=JS&amp;NEWS=n&amp;CSC=Y&amp;PAGE=booktext&amp;D=books&amp;AN=01787269$&amp;XPATH=/PG(0)")</f>
        <v>http://ovidsp.ovid.com/ovidweb.cgi?T=JS&amp;NEWS=n&amp;CSC=Y&amp;PAGE=booktext&amp;D=books&amp;AN=01787269$&amp;XPATH=/PG(0)</v>
      </c>
      <c r="N28" s="3"/>
      <c r="O28" s="3"/>
      <c r="P28" s="18"/>
    </row>
    <row r="29" spans="1:16" ht="15.75">
      <c r="A29" s="38">
        <v>27</v>
      </c>
      <c r="B29" s="17" t="s">
        <v>13</v>
      </c>
      <c r="C29" s="3" t="s">
        <v>181</v>
      </c>
      <c r="D29" s="20">
        <v>9781451182576</v>
      </c>
      <c r="E29" s="20">
        <v>9781451182576</v>
      </c>
      <c r="F29" s="2" t="s">
        <v>459</v>
      </c>
      <c r="G29" s="3" t="s">
        <v>529</v>
      </c>
      <c r="H29" s="3" t="s">
        <v>460</v>
      </c>
      <c r="I29" s="1" t="s">
        <v>15</v>
      </c>
      <c r="J29" s="3">
        <v>2015</v>
      </c>
      <c r="K29" s="17">
        <v>1</v>
      </c>
      <c r="L29" s="1" t="str">
        <f>HYPERLINK("http://ovidsp.ovid.com/ovidweb.cgi?T=JS&amp;NEWS=n&amp;CSC=Y&amp;PAGE=booktext&amp;D=books&amp;AN=01817281$&amp;XPATH=/PG(0)","http://ovidsp.ovid.com/ovidweb.cgi?T=JS&amp;NEWS=n&amp;CSC=Y&amp;PAGE=booktext&amp;D=books&amp;AN=01817281$&amp;XPATH=/PG(0)")</f>
        <v>http://ovidsp.ovid.com/ovidweb.cgi?T=JS&amp;NEWS=n&amp;CSC=Y&amp;PAGE=booktext&amp;D=books&amp;AN=01817281$&amp;XPATH=/PG(0)</v>
      </c>
      <c r="M29" s="4" t="str">
        <f>HYPERLINK("http://ovidsp.ovid.com/ovidweb.cgi?T=JS&amp;NEWS=n&amp;CSC=Y&amp;PAGE=booktext&amp;D=books&amp;AN=01817281$&amp;XPATH=/PG(0)","http://ovidsp.ovid.com/ovidweb.cgi?T=JS&amp;NEWS=n&amp;CSC=Y&amp;PAGE=booktext&amp;D=books&amp;AN=01817281$&amp;XPATH=/PG(0)")</f>
        <v>http://ovidsp.ovid.com/ovidweb.cgi?T=JS&amp;NEWS=n&amp;CSC=Y&amp;PAGE=booktext&amp;D=books&amp;AN=01817281$&amp;XPATH=/PG(0)</v>
      </c>
      <c r="N29" s="3"/>
      <c r="O29" s="3"/>
      <c r="P29" s="18"/>
    </row>
    <row r="30" spans="1:16" ht="15.75">
      <c r="A30" s="38">
        <v>28</v>
      </c>
      <c r="B30" s="17" t="s">
        <v>13</v>
      </c>
      <c r="C30" s="3" t="s">
        <v>160</v>
      </c>
      <c r="D30" s="20">
        <v>9781451186741</v>
      </c>
      <c r="E30" s="20">
        <v>9781451186741</v>
      </c>
      <c r="F30" s="2" t="s">
        <v>458</v>
      </c>
      <c r="G30" s="3" t="s">
        <v>528</v>
      </c>
      <c r="H30" s="3" t="s">
        <v>404</v>
      </c>
      <c r="I30" s="1" t="s">
        <v>15</v>
      </c>
      <c r="J30" s="3">
        <v>2015</v>
      </c>
      <c r="K30" s="17">
        <v>1</v>
      </c>
      <c r="L30" s="1" t="str">
        <f>HYPERLINK("http://ovidsp.ovid.com/ovidweb.cgi?T=JS&amp;NEWS=n&amp;CSC=Y&amp;PAGE=booktext&amp;D=books&amp;AN=01787268$&amp;XPATH=/PG(0)","http://ovidsp.ovid.com/ovidweb.cgi?T=JS&amp;NEWS=n&amp;CSC=Y&amp;PAGE=booktext&amp;D=books&amp;AN=01787268$&amp;XPATH=/PG(0)")</f>
        <v>http://ovidsp.ovid.com/ovidweb.cgi?T=JS&amp;NEWS=n&amp;CSC=Y&amp;PAGE=booktext&amp;D=books&amp;AN=01787268$&amp;XPATH=/PG(0)</v>
      </c>
      <c r="M30" s="4" t="str">
        <f>HYPERLINK("http://ovidsp.ovid.com/ovidweb.cgi?T=JS&amp;NEWS=n&amp;CSC=Y&amp;PAGE=booktext&amp;D=books&amp;AN=01787268$&amp;XPATH=/PG(0)","http://ovidsp.ovid.com/ovidweb.cgi?T=JS&amp;NEWS=n&amp;CSC=Y&amp;PAGE=booktext&amp;D=books&amp;AN=01787268$&amp;XPATH=/PG(0)")</f>
        <v>http://ovidsp.ovid.com/ovidweb.cgi?T=JS&amp;NEWS=n&amp;CSC=Y&amp;PAGE=booktext&amp;D=books&amp;AN=01787268$&amp;XPATH=/PG(0)</v>
      </c>
      <c r="N30" s="3"/>
      <c r="O30" s="3"/>
      <c r="P30" s="18"/>
    </row>
    <row r="31" spans="1:16" ht="15.75">
      <c r="A31" s="38">
        <v>29</v>
      </c>
      <c r="B31" s="17" t="s">
        <v>13</v>
      </c>
      <c r="C31" s="3" t="s">
        <v>160</v>
      </c>
      <c r="D31" s="20">
        <v>9781451186796</v>
      </c>
      <c r="E31" s="20">
        <v>9781451186796</v>
      </c>
      <c r="F31" s="2" t="s">
        <v>524</v>
      </c>
      <c r="G31" s="3" t="s">
        <v>531</v>
      </c>
      <c r="H31" s="3" t="s">
        <v>457</v>
      </c>
      <c r="I31" s="1" t="s">
        <v>15</v>
      </c>
      <c r="J31" s="3">
        <v>2014</v>
      </c>
      <c r="K31" s="17">
        <v>1</v>
      </c>
      <c r="L31" s="1" t="str">
        <f>HYPERLINK("http://ovidsp.ovid.com/ovidweb.cgi?T=JS&amp;NEWS=n&amp;CSC=Y&amp;PAGE=booktext&amp;D=books&amp;AN=01768439$&amp;XPATH=/PG(0)","http://ovidsp.ovid.com/ovidweb.cgi?T=JS&amp;NEWS=n&amp;CSC=Y&amp;PAGE=booktext&amp;D=books&amp;AN=01768439$&amp;XPATH=/PG(0)")</f>
        <v>http://ovidsp.ovid.com/ovidweb.cgi?T=JS&amp;NEWS=n&amp;CSC=Y&amp;PAGE=booktext&amp;D=books&amp;AN=01768439$&amp;XPATH=/PG(0)</v>
      </c>
      <c r="M31" s="4" t="str">
        <f>HYPERLINK("http://ovidsp.ovid.com/ovidweb.cgi?T=JS&amp;NEWS=n&amp;CSC=Y&amp;PAGE=booktext&amp;D=books&amp;AN=01768439$&amp;XPATH=/PG(0)","http://ovidsp.ovid.com/ovidweb.cgi?T=JS&amp;NEWS=n&amp;CSC=Y&amp;PAGE=booktext&amp;D=books&amp;AN=01768439$&amp;XPATH=/PG(0)")</f>
        <v>http://ovidsp.ovid.com/ovidweb.cgi?T=JS&amp;NEWS=n&amp;CSC=Y&amp;PAGE=booktext&amp;D=books&amp;AN=01768439$&amp;XPATH=/PG(0)</v>
      </c>
      <c r="N31" s="3"/>
      <c r="O31" s="3"/>
      <c r="P31" s="18"/>
    </row>
    <row r="32" spans="1:16" ht="15.75">
      <c r="A32" s="38">
        <v>30</v>
      </c>
      <c r="B32" s="17" t="s">
        <v>13</v>
      </c>
      <c r="C32" s="3" t="s">
        <v>180</v>
      </c>
      <c r="D32" s="20">
        <v>9781451192827</v>
      </c>
      <c r="E32" s="20">
        <v>9781451192827</v>
      </c>
      <c r="F32" s="2" t="s">
        <v>455</v>
      </c>
      <c r="G32" s="3" t="s">
        <v>529</v>
      </c>
      <c r="H32" s="3" t="s">
        <v>456</v>
      </c>
      <c r="I32" s="1" t="s">
        <v>15</v>
      </c>
      <c r="J32" s="3">
        <v>2014</v>
      </c>
      <c r="K32" s="17">
        <v>1</v>
      </c>
      <c r="L32" s="1" t="str">
        <f>HYPERLINK("http://ovidsp.ovid.com/ovidweb.cgi?T=JS&amp;NEWS=n&amp;CSC=Y&amp;PAGE=booktext&amp;D=books&amp;AN=01787290$&amp;XPATH=/PG(0)","http://ovidsp.ovid.com/ovidweb.cgi?T=JS&amp;NEWS=n&amp;CSC=Y&amp;PAGE=booktext&amp;D=books&amp;AN=01787290$&amp;XPATH=/PG(0)")</f>
        <v>http://ovidsp.ovid.com/ovidweb.cgi?T=JS&amp;NEWS=n&amp;CSC=Y&amp;PAGE=booktext&amp;D=books&amp;AN=01787290$&amp;XPATH=/PG(0)</v>
      </c>
      <c r="M32" s="4" t="str">
        <f>HYPERLINK("http://ovidsp.ovid.com/ovidweb.cgi?T=JS&amp;NEWS=n&amp;CSC=Y&amp;PAGE=booktext&amp;D=books&amp;AN=01787290$&amp;XPATH=/PG(0)","http://ovidsp.ovid.com/ovidweb.cgi?T=JS&amp;NEWS=n&amp;CSC=Y&amp;PAGE=booktext&amp;D=books&amp;AN=01787290$&amp;XPATH=/PG(0)")</f>
        <v>http://ovidsp.ovid.com/ovidweb.cgi?T=JS&amp;NEWS=n&amp;CSC=Y&amp;PAGE=booktext&amp;D=books&amp;AN=01787290$&amp;XPATH=/PG(0)</v>
      </c>
      <c r="N32" s="3"/>
      <c r="O32" s="3"/>
      <c r="P32" s="18"/>
    </row>
    <row r="33" spans="1:16" ht="15.75">
      <c r="A33" s="38">
        <v>31</v>
      </c>
      <c r="B33" s="17" t="s">
        <v>13</v>
      </c>
      <c r="C33" s="3" t="s">
        <v>179</v>
      </c>
      <c r="D33" s="20">
        <v>9781451190786</v>
      </c>
      <c r="E33" s="20">
        <v>9781451190786</v>
      </c>
      <c r="F33" s="2" t="s">
        <v>453</v>
      </c>
      <c r="G33" s="3" t="s">
        <v>528</v>
      </c>
      <c r="H33" s="3" t="s">
        <v>454</v>
      </c>
      <c r="I33" s="1" t="s">
        <v>15</v>
      </c>
      <c r="J33" s="3">
        <v>2014</v>
      </c>
      <c r="K33" s="17">
        <v>1</v>
      </c>
      <c r="L33" s="1" t="str">
        <f>HYPERLINK("http://ovidsp.ovid.com/ovidweb.cgi?T=JS&amp;NEWS=n&amp;CSC=Y&amp;PAGE=booktext&amp;D=books&amp;AN=01827652$&amp;XPATH=/PG(0)","http://ovidsp.ovid.com/ovidweb.cgi?T=JS&amp;NEWS=n&amp;CSC=Y&amp;PAGE=booktext&amp;D=books&amp;AN=01827652$&amp;XPATH=/PG(0)")</f>
        <v>http://ovidsp.ovid.com/ovidweb.cgi?T=JS&amp;NEWS=n&amp;CSC=Y&amp;PAGE=booktext&amp;D=books&amp;AN=01827652$&amp;XPATH=/PG(0)</v>
      </c>
      <c r="M33" s="4" t="str">
        <f>HYPERLINK("http://ovidsp.ovid.com/ovidweb.cgi?T=JS&amp;NEWS=n&amp;CSC=Y&amp;PAGE=booktext&amp;D=books&amp;AN=01827652$&amp;XPATH=/PG(0)","http://ovidsp.ovid.com/ovidweb.cgi?T=JS&amp;NEWS=n&amp;CSC=Y&amp;PAGE=booktext&amp;D=books&amp;AN=01827652$&amp;XPATH=/PG(0)")</f>
        <v>http://ovidsp.ovid.com/ovidweb.cgi?T=JS&amp;NEWS=n&amp;CSC=Y&amp;PAGE=booktext&amp;D=books&amp;AN=01827652$&amp;XPATH=/PG(0)</v>
      </c>
      <c r="N33" s="3"/>
      <c r="O33" s="3"/>
      <c r="P33" s="18"/>
    </row>
    <row r="34" spans="1:16" ht="31.2">
      <c r="A34" s="38">
        <v>32</v>
      </c>
      <c r="B34" s="17" t="s">
        <v>13</v>
      </c>
      <c r="C34" s="3" t="s">
        <v>178</v>
      </c>
      <c r="D34" s="20">
        <v>9781451192698</v>
      </c>
      <c r="E34" s="20">
        <v>9781451192698</v>
      </c>
      <c r="F34" s="2" t="s">
        <v>451</v>
      </c>
      <c r="G34" s="3" t="s">
        <v>529</v>
      </c>
      <c r="H34" s="3" t="s">
        <v>452</v>
      </c>
      <c r="I34" s="1" t="s">
        <v>15</v>
      </c>
      <c r="J34" s="3">
        <v>2015</v>
      </c>
      <c r="K34" s="17">
        <v>1</v>
      </c>
      <c r="L34" s="1" t="str">
        <f>HYPERLINK("http://ovidsp.ovid.com/ovidweb.cgi?T=JS&amp;NEWS=n&amp;CSC=Y&amp;PAGE=booktext&amp;D=books&amp;AN=01817283$&amp;XPATH=/PG(0)","http://ovidsp.ovid.com/ovidweb.cgi?T=JS&amp;NEWS=n&amp;CSC=Y&amp;PAGE=booktext&amp;D=books&amp;AN=01817283$&amp;XPATH=/PG(0)")</f>
        <v>http://ovidsp.ovid.com/ovidweb.cgi?T=JS&amp;NEWS=n&amp;CSC=Y&amp;PAGE=booktext&amp;D=books&amp;AN=01817283$&amp;XPATH=/PG(0)</v>
      </c>
      <c r="M34" s="4" t="str">
        <f>HYPERLINK("http://ovidsp.ovid.com/ovidweb.cgi?T=JS&amp;NEWS=n&amp;CSC=Y&amp;PAGE=booktext&amp;D=books&amp;AN=01817283$&amp;XPATH=/PG(0)","http://ovidsp.ovid.com/ovidweb.cgi?T=JS&amp;NEWS=n&amp;CSC=Y&amp;PAGE=booktext&amp;D=books&amp;AN=01817283$&amp;XPATH=/PG(0)")</f>
        <v>http://ovidsp.ovid.com/ovidweb.cgi?T=JS&amp;NEWS=n&amp;CSC=Y&amp;PAGE=booktext&amp;D=books&amp;AN=01817283$&amp;XPATH=/PG(0)</v>
      </c>
      <c r="N34" s="3"/>
      <c r="O34" s="3"/>
      <c r="P34" s="18"/>
    </row>
    <row r="35" spans="1:16" ht="31.2">
      <c r="A35" s="38">
        <v>33</v>
      </c>
      <c r="B35" s="17" t="s">
        <v>13</v>
      </c>
      <c r="C35" s="3" t="s">
        <v>177</v>
      </c>
      <c r="D35" s="20">
        <v>9781496304957</v>
      </c>
      <c r="E35" s="20">
        <v>9781496304957</v>
      </c>
      <c r="F35" s="2" t="s">
        <v>550</v>
      </c>
      <c r="G35" s="3" t="s">
        <v>529</v>
      </c>
      <c r="H35" s="3"/>
      <c r="I35" s="1" t="s">
        <v>15</v>
      </c>
      <c r="J35" s="3">
        <v>2014</v>
      </c>
      <c r="K35" s="17">
        <v>1</v>
      </c>
      <c r="L35" s="1" t="str">
        <f>HYPERLINK("http://ovidsp.ovid.com/ovidweb.cgi?T=JS&amp;NEWS=n&amp;CSC=Y&amp;PAGE=booktext&amp;D=books&amp;AN=01833065$&amp;XPATH=/PG(0)","http://ovidsp.ovid.com/ovidweb.cgi?T=JS&amp;NEWS=n&amp;CSC=Y&amp;PAGE=booktext&amp;D=books&amp;AN=01833065$&amp;XPATH=/PG(0)")</f>
        <v>http://ovidsp.ovid.com/ovidweb.cgi?T=JS&amp;NEWS=n&amp;CSC=Y&amp;PAGE=booktext&amp;D=books&amp;AN=01833065$&amp;XPATH=/PG(0)</v>
      </c>
      <c r="M35" s="4" t="str">
        <f>HYPERLINK("http://ovidsp.ovid.com/ovidweb.cgi?T=JS&amp;NEWS=n&amp;CSC=Y&amp;PAGE=booktext&amp;D=books&amp;AN=01833065$&amp;XPATH=/PG(0)","http://ovidsp.ovid.com/ovidweb.cgi?T=JS&amp;NEWS=n&amp;CSC=Y&amp;PAGE=booktext&amp;D=books&amp;AN=01833065$&amp;XPATH=/PG(0)")</f>
        <v>http://ovidsp.ovid.com/ovidweb.cgi?T=JS&amp;NEWS=n&amp;CSC=Y&amp;PAGE=booktext&amp;D=books&amp;AN=01833065$&amp;XPATH=/PG(0)</v>
      </c>
      <c r="N35" s="3"/>
      <c r="O35" s="3"/>
      <c r="P35" s="18"/>
    </row>
    <row r="36" spans="1:16" ht="31.2">
      <c r="A36" s="38">
        <v>34</v>
      </c>
      <c r="B36" s="17" t="s">
        <v>13</v>
      </c>
      <c r="C36" s="3" t="s">
        <v>56</v>
      </c>
      <c r="D36" s="20">
        <v>9781451190984</v>
      </c>
      <c r="E36" s="20">
        <v>9781451190984</v>
      </c>
      <c r="F36" s="2" t="s">
        <v>449</v>
      </c>
      <c r="G36" s="3" t="s">
        <v>529</v>
      </c>
      <c r="H36" s="3" t="s">
        <v>450</v>
      </c>
      <c r="I36" s="1" t="s">
        <v>15</v>
      </c>
      <c r="J36" s="3">
        <v>2013</v>
      </c>
      <c r="K36" s="17">
        <v>1</v>
      </c>
      <c r="L36" s="1" t="str">
        <f>HYPERLINK("http://ovidsp.ovid.com/ovidweb.cgi?T=JS&amp;NEWS=n&amp;CSC=Y&amp;PAGE=booktext&amp;D=books&amp;AN=01720609$&amp;XPATH=/PG(0)","http://ovidsp.ovid.com/ovidweb.cgi?T=JS&amp;NEWS=n&amp;CSC=Y&amp;PAGE=booktext&amp;D=books&amp;AN=01720609$&amp;XPATH=/PG(0)")</f>
        <v>http://ovidsp.ovid.com/ovidweb.cgi?T=JS&amp;NEWS=n&amp;CSC=Y&amp;PAGE=booktext&amp;D=books&amp;AN=01720609$&amp;XPATH=/PG(0)</v>
      </c>
      <c r="M36" s="4" t="str">
        <f>HYPERLINK("http://ovidsp.ovid.com/ovidweb.cgi?T=JS&amp;NEWS=n&amp;CSC=Y&amp;PAGE=booktext&amp;D=books&amp;AN=01720609$&amp;XPATH=/PG(0)","http://ovidsp.ovid.com/ovidweb.cgi?T=JS&amp;NEWS=n&amp;CSC=Y&amp;PAGE=booktext&amp;D=books&amp;AN=01720609$&amp;XPATH=/PG(0)")</f>
        <v>http://ovidsp.ovid.com/ovidweb.cgi?T=JS&amp;NEWS=n&amp;CSC=Y&amp;PAGE=booktext&amp;D=books&amp;AN=01720609$&amp;XPATH=/PG(0)</v>
      </c>
      <c r="N36" s="3"/>
      <c r="O36" s="3"/>
      <c r="P36" s="18"/>
    </row>
    <row r="37" spans="1:16" ht="31.2">
      <c r="A37" s="38">
        <v>35</v>
      </c>
      <c r="B37" s="17" t="s">
        <v>13</v>
      </c>
      <c r="C37" s="3" t="s">
        <v>176</v>
      </c>
      <c r="D37" s="20">
        <v>9781496308115</v>
      </c>
      <c r="E37" s="20">
        <v>9781496308115</v>
      </c>
      <c r="F37" s="2" t="s">
        <v>200</v>
      </c>
      <c r="G37" s="3" t="s">
        <v>529</v>
      </c>
      <c r="H37" s="3" t="s">
        <v>448</v>
      </c>
      <c r="I37" s="1" t="s">
        <v>15</v>
      </c>
      <c r="J37" s="3">
        <v>2014</v>
      </c>
      <c r="K37" s="17">
        <v>1</v>
      </c>
      <c r="L37" s="1" t="str">
        <f>HYPERLINK("http://ovidsp.ovid.com/ovidweb.cgi?T=JS&amp;NEWS=n&amp;CSC=Y&amp;PAGE=booktext&amp;D=books&amp;AN=01833066$&amp;XPATH=/PG(0)","http://ovidsp.ovid.com/ovidweb.cgi?T=JS&amp;NEWS=n&amp;CSC=Y&amp;PAGE=booktext&amp;D=books&amp;AN=01833066$&amp;XPATH=/PG(0)")</f>
        <v>http://ovidsp.ovid.com/ovidweb.cgi?T=JS&amp;NEWS=n&amp;CSC=Y&amp;PAGE=booktext&amp;D=books&amp;AN=01833066$&amp;XPATH=/PG(0)</v>
      </c>
      <c r="M37" s="4" t="str">
        <f>HYPERLINK("http://ovidsp.ovid.com/ovidweb.cgi?T=JS&amp;NEWS=n&amp;CSC=Y&amp;PAGE=booktext&amp;D=books&amp;AN=01833066$&amp;XPATH=/PG(0)","http://ovidsp.ovid.com/ovidweb.cgi?T=JS&amp;NEWS=n&amp;CSC=Y&amp;PAGE=booktext&amp;D=books&amp;AN=01833066$&amp;XPATH=/PG(0)")</f>
        <v>http://ovidsp.ovid.com/ovidweb.cgi?T=JS&amp;NEWS=n&amp;CSC=Y&amp;PAGE=booktext&amp;D=books&amp;AN=01833066$&amp;XPATH=/PG(0)</v>
      </c>
      <c r="N37" s="3"/>
      <c r="O37" s="3"/>
      <c r="P37" s="18"/>
    </row>
    <row r="38" spans="1:16" ht="15.75">
      <c r="A38" s="38">
        <v>36</v>
      </c>
      <c r="B38" s="17" t="s">
        <v>13</v>
      </c>
      <c r="C38" s="3" t="s">
        <v>175</v>
      </c>
      <c r="D38" s="20">
        <v>9781451188844</v>
      </c>
      <c r="E38" s="20">
        <v>9781451188844</v>
      </c>
      <c r="F38" s="2" t="s">
        <v>446</v>
      </c>
      <c r="G38" s="3" t="s">
        <v>527</v>
      </c>
      <c r="H38" s="3" t="s">
        <v>447</v>
      </c>
      <c r="I38" s="1" t="s">
        <v>15</v>
      </c>
      <c r="J38" s="3">
        <v>2014</v>
      </c>
      <c r="K38" s="17">
        <v>1</v>
      </c>
      <c r="L38" s="1" t="str">
        <f>HYPERLINK("http://ovidsp.ovid.com/ovidweb.cgi?T=JS&amp;NEWS=n&amp;CSC=Y&amp;PAGE=booktext&amp;D=books&amp;AN=01762466$&amp;XPATH=/PG(0)","http://ovidsp.ovid.com/ovidweb.cgi?T=JS&amp;NEWS=n&amp;CSC=Y&amp;PAGE=booktext&amp;D=books&amp;AN=01762466$&amp;XPATH=/PG(0)")</f>
        <v>http://ovidsp.ovid.com/ovidweb.cgi?T=JS&amp;NEWS=n&amp;CSC=Y&amp;PAGE=booktext&amp;D=books&amp;AN=01762466$&amp;XPATH=/PG(0)</v>
      </c>
      <c r="M38" s="4" t="str">
        <f>HYPERLINK("http://ovidsp.ovid.com/ovidweb.cgi?T=JS&amp;NEWS=n&amp;CSC=Y&amp;PAGE=booktext&amp;D=books&amp;AN=01762466$&amp;XPATH=/PG(0)","http://ovidsp.ovid.com/ovidweb.cgi?T=JS&amp;NEWS=n&amp;CSC=Y&amp;PAGE=booktext&amp;D=books&amp;AN=01762466$&amp;XPATH=/PG(0)")</f>
        <v>http://ovidsp.ovid.com/ovidweb.cgi?T=JS&amp;NEWS=n&amp;CSC=Y&amp;PAGE=booktext&amp;D=books&amp;AN=01762466$&amp;XPATH=/PG(0)</v>
      </c>
      <c r="N38" s="3"/>
      <c r="O38" s="3"/>
      <c r="P38" s="18"/>
    </row>
    <row r="39" spans="1:16" ht="15.75">
      <c r="A39" s="38">
        <v>37</v>
      </c>
      <c r="B39" s="17" t="s">
        <v>13</v>
      </c>
      <c r="C39" s="3" t="s">
        <v>107</v>
      </c>
      <c r="D39" s="21">
        <v>9781284049008</v>
      </c>
      <c r="E39" s="20">
        <v>9781284049008</v>
      </c>
      <c r="F39" s="2" t="s">
        <v>547</v>
      </c>
      <c r="G39" s="3" t="s">
        <v>535</v>
      </c>
      <c r="H39" s="3" t="s">
        <v>346</v>
      </c>
      <c r="I39" s="1" t="s">
        <v>28</v>
      </c>
      <c r="J39" s="3">
        <v>2016</v>
      </c>
      <c r="K39" s="17">
        <v>1</v>
      </c>
      <c r="L39" s="1" t="str">
        <f>HYPERLINK("http://ovidsp.ovid.com/ovidweb.cgi?T=JS&amp;NEWS=n&amp;CSC=Y&amp;PAGE=booktext&amp;D=books&amp;AN=01838251$&amp;XPATH=/PG(0)","http://ovidsp.ovid.com/ovidweb.cgi?T=JS&amp;NEWS=n&amp;CSC=Y&amp;PAGE=booktext&amp;D=books&amp;AN=01838251$&amp;XPATH=/PG(0)")</f>
        <v>http://ovidsp.ovid.com/ovidweb.cgi?T=JS&amp;NEWS=n&amp;CSC=Y&amp;PAGE=booktext&amp;D=books&amp;AN=01838251$&amp;XPATH=/PG(0)</v>
      </c>
      <c r="M39" s="4" t="str">
        <f>HYPERLINK("http://ovidsp.ovid.com/ovidweb.cgi?T=JS&amp;NEWS=n&amp;CSC=Y&amp;PAGE=booktext&amp;D=books&amp;AN=01838251$&amp;XPATH=/PG(0)","http://ovidsp.ovid.com/ovidweb.cgi?T=JS&amp;NEWS=n&amp;CSC=Y&amp;PAGE=booktext&amp;D=books&amp;AN=01838251$&amp;XPATH=/PG(0)")</f>
        <v>http://ovidsp.ovid.com/ovidweb.cgi?T=JS&amp;NEWS=n&amp;CSC=Y&amp;PAGE=booktext&amp;D=books&amp;AN=01838251$&amp;XPATH=/PG(0)</v>
      </c>
      <c r="N39" s="3"/>
      <c r="O39" s="3"/>
      <c r="P39" s="18"/>
    </row>
    <row r="40" spans="1:16" ht="31.2">
      <c r="A40" s="38">
        <v>38</v>
      </c>
      <c r="B40" s="17" t="s">
        <v>13</v>
      </c>
      <c r="C40" s="3" t="s">
        <v>174</v>
      </c>
      <c r="D40" s="20">
        <v>9781451186567</v>
      </c>
      <c r="E40" s="20">
        <v>9781451186567</v>
      </c>
      <c r="F40" s="2" t="s">
        <v>444</v>
      </c>
      <c r="G40" s="3" t="s">
        <v>533</v>
      </c>
      <c r="H40" s="3" t="s">
        <v>445</v>
      </c>
      <c r="I40" s="1" t="s">
        <v>15</v>
      </c>
      <c r="J40" s="3">
        <v>2014</v>
      </c>
      <c r="K40" s="17">
        <v>1</v>
      </c>
      <c r="L40" s="1" t="str">
        <f>HYPERLINK("http://ovidsp.ovid.com/ovidweb.cgi?T=JS&amp;NEWS=n&amp;CSC=Y&amp;PAGE=booktext&amp;D=books&amp;AN=01787264$&amp;XPATH=/PG(0)","http://ovidsp.ovid.com/ovidweb.cgi?T=JS&amp;NEWS=n&amp;CSC=Y&amp;PAGE=booktext&amp;D=books&amp;AN=01787264$&amp;XPATH=/PG(0)")</f>
        <v>http://ovidsp.ovid.com/ovidweb.cgi?T=JS&amp;NEWS=n&amp;CSC=Y&amp;PAGE=booktext&amp;D=books&amp;AN=01787264$&amp;XPATH=/PG(0)</v>
      </c>
      <c r="M40" s="4" t="str">
        <f>HYPERLINK("http://ovidsp.ovid.com/ovidweb.cgi?T=JS&amp;NEWS=n&amp;CSC=Y&amp;PAGE=booktext&amp;D=books&amp;AN=01787264$&amp;XPATH=/PG(0)","http://ovidsp.ovid.com/ovidweb.cgi?T=JS&amp;NEWS=n&amp;CSC=Y&amp;PAGE=booktext&amp;D=books&amp;AN=01787264$&amp;XPATH=/PG(0)")</f>
        <v>http://ovidsp.ovid.com/ovidweb.cgi?T=JS&amp;NEWS=n&amp;CSC=Y&amp;PAGE=booktext&amp;D=books&amp;AN=01787264$&amp;XPATH=/PG(0)</v>
      </c>
      <c r="N40" s="3"/>
      <c r="O40" s="3"/>
      <c r="P40" s="18"/>
    </row>
    <row r="41" spans="1:16" ht="15.75">
      <c r="A41" s="38">
        <v>39</v>
      </c>
      <c r="B41" s="17" t="s">
        <v>13</v>
      </c>
      <c r="C41" s="3" t="s">
        <v>173</v>
      </c>
      <c r="D41" s="20">
        <v>9781451144192</v>
      </c>
      <c r="E41" s="20">
        <v>9781451144192</v>
      </c>
      <c r="F41" s="2" t="s">
        <v>442</v>
      </c>
      <c r="G41" s="3" t="s">
        <v>534</v>
      </c>
      <c r="H41" s="3" t="s">
        <v>443</v>
      </c>
      <c r="I41" s="1" t="s">
        <v>15</v>
      </c>
      <c r="J41" s="3">
        <v>2013</v>
      </c>
      <c r="K41" s="17">
        <v>1</v>
      </c>
      <c r="L41" s="1" t="str">
        <f>HYPERLINK("http://ovidsp.ovid.com/ovidweb.cgi?T=JS&amp;NEWS=n&amp;CSC=Y&amp;PAGE=booktext&amp;D=books&amp;AN=01720492$&amp;XPATH=/PG(0)","http://ovidsp.ovid.com/ovidweb.cgi?T=JS&amp;NEWS=n&amp;CSC=Y&amp;PAGE=booktext&amp;D=books&amp;AN=01720492$&amp;XPATH=/PG(0)")</f>
        <v>http://ovidsp.ovid.com/ovidweb.cgi?T=JS&amp;NEWS=n&amp;CSC=Y&amp;PAGE=booktext&amp;D=books&amp;AN=01720492$&amp;XPATH=/PG(0)</v>
      </c>
      <c r="M41" s="4" t="str">
        <f>HYPERLINK("http://ovidsp.ovid.com/ovidweb.cgi?T=JS&amp;NEWS=n&amp;CSC=Y&amp;PAGE=booktext&amp;D=books&amp;AN=01720492$&amp;XPATH=/PG(0)","http://ovidsp.ovid.com/ovidweb.cgi?T=JS&amp;NEWS=n&amp;CSC=Y&amp;PAGE=booktext&amp;D=books&amp;AN=01720492$&amp;XPATH=/PG(0)")</f>
        <v>http://ovidsp.ovid.com/ovidweb.cgi?T=JS&amp;NEWS=n&amp;CSC=Y&amp;PAGE=booktext&amp;D=books&amp;AN=01720492$&amp;XPATH=/PG(0)</v>
      </c>
      <c r="N41" s="3"/>
      <c r="O41" s="3"/>
      <c r="P41" s="18"/>
    </row>
    <row r="42" spans="1:16" ht="46.8">
      <c r="A42" s="38">
        <v>40</v>
      </c>
      <c r="B42" s="17" t="s">
        <v>13</v>
      </c>
      <c r="C42" s="3" t="s">
        <v>71</v>
      </c>
      <c r="D42" s="20">
        <v>9781451175257</v>
      </c>
      <c r="E42" s="20">
        <v>9781451175257</v>
      </c>
      <c r="F42" s="2" t="s">
        <v>438</v>
      </c>
      <c r="G42" s="3" t="s">
        <v>532</v>
      </c>
      <c r="H42" s="3" t="s">
        <v>439</v>
      </c>
      <c r="I42" s="1" t="s">
        <v>15</v>
      </c>
      <c r="J42" s="3">
        <v>2014</v>
      </c>
      <c r="K42" s="17">
        <v>1</v>
      </c>
      <c r="L42" s="1" t="str">
        <f>HYPERLINK("http://ovidsp.ovid.com/ovidweb.cgi?T=JS&amp;NEWS=n&amp;CSC=Y&amp;PAGE=booktext&amp;D=books&amp;AN=01745943$&amp;XPATH=/PG(0)","http://ovidsp.ovid.com/ovidweb.cgi?T=JS&amp;NEWS=n&amp;CSC=Y&amp;PAGE=booktext&amp;D=books&amp;AN=01745943$&amp;XPATH=/PG(0)")</f>
        <v>http://ovidsp.ovid.com/ovidweb.cgi?T=JS&amp;NEWS=n&amp;CSC=Y&amp;PAGE=booktext&amp;D=books&amp;AN=01745943$&amp;XPATH=/PG(0)</v>
      </c>
      <c r="M42" s="4" t="str">
        <f>HYPERLINK("http://ovidsp.ovid.com/ovidweb.cgi?T=JS&amp;NEWS=n&amp;CSC=Y&amp;PAGE=booktext&amp;D=books&amp;AN=01745943$&amp;XPATH=/PG(0)","http://ovidsp.ovid.com/ovidweb.cgi?T=JS&amp;NEWS=n&amp;CSC=Y&amp;PAGE=booktext&amp;D=books&amp;AN=01745943$&amp;XPATH=/PG(0)")</f>
        <v>http://ovidsp.ovid.com/ovidweb.cgi?T=JS&amp;NEWS=n&amp;CSC=Y&amp;PAGE=booktext&amp;D=books&amp;AN=01745943$&amp;XPATH=/PG(0)</v>
      </c>
      <c r="N42" s="3"/>
      <c r="O42" s="3"/>
      <c r="P42" s="18"/>
    </row>
    <row r="43" spans="1:16" ht="15.75">
      <c r="A43" s="38">
        <v>41</v>
      </c>
      <c r="B43" s="17" t="s">
        <v>13</v>
      </c>
      <c r="C43" s="3" t="s">
        <v>71</v>
      </c>
      <c r="D43" s="20">
        <v>9781451175325</v>
      </c>
      <c r="E43" s="20">
        <v>9781451175325</v>
      </c>
      <c r="F43" s="2" t="s">
        <v>436</v>
      </c>
      <c r="G43" s="3" t="s">
        <v>532</v>
      </c>
      <c r="H43" s="3" t="s">
        <v>437</v>
      </c>
      <c r="I43" s="1" t="s">
        <v>15</v>
      </c>
      <c r="J43" s="3">
        <v>2014</v>
      </c>
      <c r="K43" s="17">
        <v>1</v>
      </c>
      <c r="L43" s="1" t="str">
        <f>HYPERLINK("http://ovidsp.ovid.com/ovidweb.cgi?T=JS&amp;NEWS=n&amp;CSC=Y&amp;PAGE=booktext&amp;D=books&amp;AN=01745917$&amp;XPATH=/PG(0)","http://ovidsp.ovid.com/ovidweb.cgi?T=JS&amp;NEWS=n&amp;CSC=Y&amp;PAGE=booktext&amp;D=books&amp;AN=01745917$&amp;XPATH=/PG(0)")</f>
        <v>http://ovidsp.ovid.com/ovidweb.cgi?T=JS&amp;NEWS=n&amp;CSC=Y&amp;PAGE=booktext&amp;D=books&amp;AN=01745917$&amp;XPATH=/PG(0)</v>
      </c>
      <c r="M43" s="4" t="str">
        <f>HYPERLINK("http://ovidsp.ovid.com/ovidweb.cgi?T=JS&amp;NEWS=n&amp;CSC=Y&amp;PAGE=booktext&amp;D=books&amp;AN=01745917$&amp;XPATH=/PG(0)","http://ovidsp.ovid.com/ovidweb.cgi?T=JS&amp;NEWS=n&amp;CSC=Y&amp;PAGE=booktext&amp;D=books&amp;AN=01745917$&amp;XPATH=/PG(0)")</f>
        <v>http://ovidsp.ovid.com/ovidweb.cgi?T=JS&amp;NEWS=n&amp;CSC=Y&amp;PAGE=booktext&amp;D=books&amp;AN=01745917$&amp;XPATH=/PG(0)</v>
      </c>
      <c r="N43" s="3"/>
      <c r="O43" s="3"/>
      <c r="P43" s="18"/>
    </row>
    <row r="44" spans="1:16" ht="15.75">
      <c r="A44" s="38">
        <v>42</v>
      </c>
      <c r="B44" s="17" t="s">
        <v>13</v>
      </c>
      <c r="C44" s="3" t="s">
        <v>171</v>
      </c>
      <c r="D44" s="20">
        <v>9781449699598</v>
      </c>
      <c r="E44" s="20">
        <v>9781449699598</v>
      </c>
      <c r="F44" s="2" t="s">
        <v>434</v>
      </c>
      <c r="G44" s="3" t="s">
        <v>527</v>
      </c>
      <c r="H44" s="3" t="s">
        <v>435</v>
      </c>
      <c r="I44" s="1" t="s">
        <v>28</v>
      </c>
      <c r="J44" s="3">
        <v>2014</v>
      </c>
      <c r="K44" s="17">
        <v>1</v>
      </c>
      <c r="L44" s="1" t="str">
        <f>HYPERLINK("http://ovidsp.ovid.com/ovidweb.cgi?T=JS&amp;NEWS=n&amp;CSC=Y&amp;PAGE=booktext&amp;D=books&amp;AN=01777256$&amp;XPATH=/PG(0)","http://ovidsp.ovid.com/ovidweb.cgi?T=JS&amp;NEWS=n&amp;CSC=Y&amp;PAGE=booktext&amp;D=books&amp;AN=01777256$&amp;XPATH=/PG(0)")</f>
        <v>http://ovidsp.ovid.com/ovidweb.cgi?T=JS&amp;NEWS=n&amp;CSC=Y&amp;PAGE=booktext&amp;D=books&amp;AN=01777256$&amp;XPATH=/PG(0)</v>
      </c>
      <c r="M44" s="4" t="str">
        <f>HYPERLINK("http://ovidsp.ovid.com/ovidweb.cgi?T=JS&amp;NEWS=n&amp;CSC=Y&amp;PAGE=booktext&amp;D=books&amp;AN=01777256$&amp;XPATH=/PG(0)","http://ovidsp.ovid.com/ovidweb.cgi?T=JS&amp;NEWS=n&amp;CSC=Y&amp;PAGE=booktext&amp;D=books&amp;AN=01777256$&amp;XPATH=/PG(0)")</f>
        <v>http://ovidsp.ovid.com/ovidweb.cgi?T=JS&amp;NEWS=n&amp;CSC=Y&amp;PAGE=booktext&amp;D=books&amp;AN=01777256$&amp;XPATH=/PG(0)</v>
      </c>
      <c r="N44" s="3"/>
      <c r="O44" s="3"/>
      <c r="P44" s="18"/>
    </row>
    <row r="45" spans="1:16" ht="31.2">
      <c r="A45" s="38">
        <v>43</v>
      </c>
      <c r="B45" s="17" t="s">
        <v>13</v>
      </c>
      <c r="C45" s="3" t="s">
        <v>170</v>
      </c>
      <c r="D45" s="20">
        <v>9781451172676</v>
      </c>
      <c r="E45" s="20">
        <v>9781451172676</v>
      </c>
      <c r="F45" s="2" t="s">
        <v>432</v>
      </c>
      <c r="G45" s="3" t="s">
        <v>534</v>
      </c>
      <c r="H45" s="3" t="s">
        <v>433</v>
      </c>
      <c r="I45" s="1" t="s">
        <v>15</v>
      </c>
      <c r="J45" s="3">
        <v>2014</v>
      </c>
      <c r="K45" s="17">
        <v>1</v>
      </c>
      <c r="L45" s="1" t="str">
        <f>HYPERLINK("http://ovidsp.ovid.com/ovidweb.cgi?T=JS&amp;NEWS=n&amp;CSC=Y&amp;PAGE=booktext&amp;D=books&amp;AN=01787190$&amp;XPATH=/PG(0)","http://ovidsp.ovid.com/ovidweb.cgi?T=JS&amp;NEWS=n&amp;CSC=Y&amp;PAGE=booktext&amp;D=books&amp;AN=01787190$&amp;XPATH=/PG(0)")</f>
        <v>http://ovidsp.ovid.com/ovidweb.cgi?T=JS&amp;NEWS=n&amp;CSC=Y&amp;PAGE=booktext&amp;D=books&amp;AN=01787190$&amp;XPATH=/PG(0)</v>
      </c>
      <c r="M45" s="4" t="str">
        <f>HYPERLINK("http://ovidsp.ovid.com/ovidweb.cgi?T=JS&amp;NEWS=n&amp;CSC=Y&amp;PAGE=booktext&amp;D=books&amp;AN=01787190$&amp;XPATH=/PG(0)","http://ovidsp.ovid.com/ovidweb.cgi?T=JS&amp;NEWS=n&amp;CSC=Y&amp;PAGE=booktext&amp;D=books&amp;AN=01787190$&amp;XPATH=/PG(0)")</f>
        <v>http://ovidsp.ovid.com/ovidweb.cgi?T=JS&amp;NEWS=n&amp;CSC=Y&amp;PAGE=booktext&amp;D=books&amp;AN=01787190$&amp;XPATH=/PG(0)</v>
      </c>
      <c r="N45" s="3"/>
      <c r="O45" s="3"/>
      <c r="P45" s="18"/>
    </row>
    <row r="46" spans="1:16" ht="15.75">
      <c r="A46" s="38">
        <v>44</v>
      </c>
      <c r="B46" s="17" t="s">
        <v>13</v>
      </c>
      <c r="C46" s="3" t="s">
        <v>51</v>
      </c>
      <c r="D46" s="20">
        <v>9781451176469</v>
      </c>
      <c r="E46" s="20">
        <v>9781451176469</v>
      </c>
      <c r="F46" s="2" t="s">
        <v>428</v>
      </c>
      <c r="G46" s="3" t="s">
        <v>529</v>
      </c>
      <c r="H46" s="3" t="s">
        <v>429</v>
      </c>
      <c r="I46" s="1" t="s">
        <v>15</v>
      </c>
      <c r="J46" s="3">
        <v>2014</v>
      </c>
      <c r="K46" s="17">
        <v>1</v>
      </c>
      <c r="L46" s="1" t="str">
        <f>HYPERLINK("http://ovidsp.ovid.com/ovidweb.cgi?T=JS&amp;NEWS=n&amp;CSC=Y&amp;PAGE=booktext&amp;D=books&amp;AN=01735155$&amp;XPATH=/PG(0)","http://ovidsp.ovid.com/ovidweb.cgi?T=JS&amp;NEWS=n&amp;CSC=Y&amp;PAGE=booktext&amp;D=books&amp;AN=01735155$&amp;XPATH=/PG(0)")</f>
        <v>http://ovidsp.ovid.com/ovidweb.cgi?T=JS&amp;NEWS=n&amp;CSC=Y&amp;PAGE=booktext&amp;D=books&amp;AN=01735155$&amp;XPATH=/PG(0)</v>
      </c>
      <c r="M46" s="4" t="str">
        <f>HYPERLINK("http://ovidsp.ovid.com/ovidweb.cgi?T=JS&amp;NEWS=n&amp;CSC=Y&amp;PAGE=booktext&amp;D=books&amp;AN=01735155$&amp;XPATH=/PG(0)","http://ovidsp.ovid.com/ovidweb.cgi?T=JS&amp;NEWS=n&amp;CSC=Y&amp;PAGE=booktext&amp;D=books&amp;AN=01735155$&amp;XPATH=/PG(0)")</f>
        <v>http://ovidsp.ovid.com/ovidweb.cgi?T=JS&amp;NEWS=n&amp;CSC=Y&amp;PAGE=booktext&amp;D=books&amp;AN=01735155$&amp;XPATH=/PG(0)</v>
      </c>
      <c r="N46" s="3"/>
      <c r="O46" s="3"/>
      <c r="P46" s="18"/>
    </row>
    <row r="47" spans="1:16" ht="15.75">
      <c r="A47" s="38">
        <v>45</v>
      </c>
      <c r="B47" s="17" t="s">
        <v>13</v>
      </c>
      <c r="C47" s="3" t="s">
        <v>32</v>
      </c>
      <c r="D47" s="20">
        <v>9781451119381</v>
      </c>
      <c r="E47" s="20">
        <v>9781451119381</v>
      </c>
      <c r="F47" s="2" t="s">
        <v>426</v>
      </c>
      <c r="G47" s="3" t="s">
        <v>529</v>
      </c>
      <c r="H47" s="3" t="s">
        <v>427</v>
      </c>
      <c r="I47" s="1" t="s">
        <v>15</v>
      </c>
      <c r="J47" s="3">
        <v>2013</v>
      </c>
      <c r="K47" s="17">
        <v>1</v>
      </c>
      <c r="L47" s="1" t="str">
        <f>HYPERLINK("http://ovidsp.ovid.com/ovidweb.cgi?T=JS&amp;NEWS=n&amp;CSC=Y&amp;PAGE=booktext&amp;D=books&amp;AN=01731092$&amp;XPATH=/PG(0)","http://ovidsp.ovid.com/ovidweb.cgi?T=JS&amp;NEWS=n&amp;CSC=Y&amp;PAGE=booktext&amp;D=books&amp;AN=01731092$&amp;XPATH=/PG(0)")</f>
        <v>http://ovidsp.ovid.com/ovidweb.cgi?T=JS&amp;NEWS=n&amp;CSC=Y&amp;PAGE=booktext&amp;D=books&amp;AN=01731092$&amp;XPATH=/PG(0)</v>
      </c>
      <c r="M47" s="4" t="str">
        <f>HYPERLINK("http://ovidsp.ovid.com/ovidweb.cgi?T=JS&amp;NEWS=n&amp;CSC=Y&amp;PAGE=booktext&amp;D=books&amp;AN=01731092$&amp;XPATH=/PG(0)","http://ovidsp.ovid.com/ovidweb.cgi?T=JS&amp;NEWS=n&amp;CSC=Y&amp;PAGE=booktext&amp;D=books&amp;AN=01731092$&amp;XPATH=/PG(0)")</f>
        <v>http://ovidsp.ovid.com/ovidweb.cgi?T=JS&amp;NEWS=n&amp;CSC=Y&amp;PAGE=booktext&amp;D=books&amp;AN=01731092$&amp;XPATH=/PG(0)</v>
      </c>
      <c r="N47" s="3"/>
      <c r="O47" s="3"/>
      <c r="P47" s="18"/>
    </row>
    <row r="48" spans="1:16" ht="31.2">
      <c r="A48" s="38">
        <v>46</v>
      </c>
      <c r="B48" s="17" t="s">
        <v>13</v>
      </c>
      <c r="C48" s="3" t="s">
        <v>149</v>
      </c>
      <c r="D48" s="20">
        <v>9781451186703</v>
      </c>
      <c r="E48" s="20">
        <v>9781451186703</v>
      </c>
      <c r="F48" s="2" t="s">
        <v>424</v>
      </c>
      <c r="G48" s="3" t="s">
        <v>529</v>
      </c>
      <c r="H48" s="3" t="s">
        <v>425</v>
      </c>
      <c r="I48" s="1" t="s">
        <v>15</v>
      </c>
      <c r="J48" s="3">
        <v>2014</v>
      </c>
      <c r="K48" s="17">
        <v>1</v>
      </c>
      <c r="L48" s="1" t="str">
        <f>HYPERLINK("http://ovidsp.ovid.com/ovidweb.cgi?T=JS&amp;NEWS=n&amp;CSC=Y&amp;PAGE=booktext&amp;D=books&amp;AN=01787231$&amp;XPATH=/PG(0)","http://ovidsp.ovid.com/ovidweb.cgi?T=JS&amp;NEWS=n&amp;CSC=Y&amp;PAGE=booktext&amp;D=books&amp;AN=01787231$&amp;XPATH=/PG(0)")</f>
        <v>http://ovidsp.ovid.com/ovidweb.cgi?T=JS&amp;NEWS=n&amp;CSC=Y&amp;PAGE=booktext&amp;D=books&amp;AN=01787231$&amp;XPATH=/PG(0)</v>
      </c>
      <c r="M48" s="4" t="str">
        <f>HYPERLINK("http://ovidsp.ovid.com/ovidweb.cgi?T=JS&amp;NEWS=n&amp;CSC=Y&amp;PAGE=booktext&amp;D=books&amp;AN=01787231$&amp;XPATH=/PG(0)","http://ovidsp.ovid.com/ovidweb.cgi?T=JS&amp;NEWS=n&amp;CSC=Y&amp;PAGE=booktext&amp;D=books&amp;AN=01787231$&amp;XPATH=/PG(0)")</f>
        <v>http://ovidsp.ovid.com/ovidweb.cgi?T=JS&amp;NEWS=n&amp;CSC=Y&amp;PAGE=booktext&amp;D=books&amp;AN=01787231$&amp;XPATH=/PG(0)</v>
      </c>
      <c r="N48" s="3"/>
      <c r="O48" s="3"/>
      <c r="P48" s="18"/>
    </row>
    <row r="49" spans="1:16" ht="15.75">
      <c r="A49" s="38">
        <v>47</v>
      </c>
      <c r="B49" s="17" t="s">
        <v>13</v>
      </c>
      <c r="C49" s="3" t="s">
        <v>169</v>
      </c>
      <c r="D49" s="20">
        <v>9781451184099</v>
      </c>
      <c r="E49" s="20">
        <v>9781451184099</v>
      </c>
      <c r="F49" s="2" t="s">
        <v>422</v>
      </c>
      <c r="G49" s="3" t="s">
        <v>532</v>
      </c>
      <c r="H49" s="3" t="s">
        <v>423</v>
      </c>
      <c r="I49" s="1" t="s">
        <v>15</v>
      </c>
      <c r="J49" s="3">
        <v>2014</v>
      </c>
      <c r="K49" s="17">
        <v>1</v>
      </c>
      <c r="L49" s="1" t="str">
        <f>HYPERLINK("http://ovidsp.ovid.com/ovidweb.cgi?T=JS&amp;NEWS=n&amp;CSC=Y&amp;PAGE=booktext&amp;D=books&amp;AN=01745918$&amp;XPATH=/PG(0)","http://ovidsp.ovid.com/ovidweb.cgi?T=JS&amp;NEWS=n&amp;CSC=Y&amp;PAGE=booktext&amp;D=books&amp;AN=01745918$&amp;XPATH=/PG(0)")</f>
        <v>http://ovidsp.ovid.com/ovidweb.cgi?T=JS&amp;NEWS=n&amp;CSC=Y&amp;PAGE=booktext&amp;D=books&amp;AN=01745918$&amp;XPATH=/PG(0)</v>
      </c>
      <c r="M49" s="4" t="str">
        <f>HYPERLINK("http://ovidsp.ovid.com/ovidweb.cgi?T=JS&amp;NEWS=n&amp;CSC=Y&amp;PAGE=booktext&amp;D=books&amp;AN=01745918$&amp;XPATH=/PG(0)","http://ovidsp.ovid.com/ovidweb.cgi?T=JS&amp;NEWS=n&amp;CSC=Y&amp;PAGE=booktext&amp;D=books&amp;AN=01745918$&amp;XPATH=/PG(0)")</f>
        <v>http://ovidsp.ovid.com/ovidweb.cgi?T=JS&amp;NEWS=n&amp;CSC=Y&amp;PAGE=booktext&amp;D=books&amp;AN=01745918$&amp;XPATH=/PG(0)</v>
      </c>
      <c r="N49" s="3"/>
      <c r="O49" s="3"/>
      <c r="P49" s="18"/>
    </row>
    <row r="50" spans="1:16" ht="15.75">
      <c r="A50" s="38">
        <v>48</v>
      </c>
      <c r="B50" s="17" t="s">
        <v>13</v>
      </c>
      <c r="C50" s="3" t="s">
        <v>168</v>
      </c>
      <c r="D50" s="20">
        <v>9781451192322</v>
      </c>
      <c r="E50" s="20">
        <v>9781451192322</v>
      </c>
      <c r="F50" s="2" t="s">
        <v>420</v>
      </c>
      <c r="G50" s="3" t="s">
        <v>531</v>
      </c>
      <c r="H50" s="3" t="s">
        <v>421</v>
      </c>
      <c r="I50" s="1" t="s">
        <v>15</v>
      </c>
      <c r="J50" s="3">
        <v>2014</v>
      </c>
      <c r="K50" s="17">
        <v>1</v>
      </c>
      <c r="L50" s="1" t="str">
        <f>HYPERLINK("http://ovidsp.ovid.com/ovidweb.cgi?T=JS&amp;NEWS=n&amp;CSC=Y&amp;PAGE=booktext&amp;D=books&amp;AN=01817282$&amp;XPATH=/PG(0)","http://ovidsp.ovid.com/ovidweb.cgi?T=JS&amp;NEWS=n&amp;CSC=Y&amp;PAGE=booktext&amp;D=books&amp;AN=01817282$&amp;XPATH=/PG(0)")</f>
        <v>http://ovidsp.ovid.com/ovidweb.cgi?T=JS&amp;NEWS=n&amp;CSC=Y&amp;PAGE=booktext&amp;D=books&amp;AN=01817282$&amp;XPATH=/PG(0)</v>
      </c>
      <c r="M50" s="4" t="str">
        <f>HYPERLINK("http://ovidsp.ovid.com/ovidweb.cgi?T=JS&amp;NEWS=n&amp;CSC=Y&amp;PAGE=booktext&amp;D=books&amp;AN=01817282$&amp;XPATH=/PG(0)","http://ovidsp.ovid.com/ovidweb.cgi?T=JS&amp;NEWS=n&amp;CSC=Y&amp;PAGE=booktext&amp;D=books&amp;AN=01817282$&amp;XPATH=/PG(0)")</f>
        <v>http://ovidsp.ovid.com/ovidweb.cgi?T=JS&amp;NEWS=n&amp;CSC=Y&amp;PAGE=booktext&amp;D=books&amp;AN=01817282$&amp;XPATH=/PG(0)</v>
      </c>
      <c r="N50" s="3"/>
      <c r="O50" s="3"/>
      <c r="P50" s="18"/>
    </row>
    <row r="51" spans="1:16" ht="31.2">
      <c r="A51" s="38">
        <v>49</v>
      </c>
      <c r="B51" s="17" t="s">
        <v>13</v>
      </c>
      <c r="C51" s="3" t="s">
        <v>167</v>
      </c>
      <c r="D51" s="20">
        <v>9781451113525</v>
      </c>
      <c r="E51" s="20">
        <v>9781451113525</v>
      </c>
      <c r="F51" s="2" t="s">
        <v>418</v>
      </c>
      <c r="G51" s="3" t="s">
        <v>527</v>
      </c>
      <c r="H51" s="3" t="s">
        <v>419</v>
      </c>
      <c r="I51" s="1" t="s">
        <v>15</v>
      </c>
      <c r="J51" s="3">
        <v>2014</v>
      </c>
      <c r="K51" s="17">
        <v>1</v>
      </c>
      <c r="L51" s="1" t="str">
        <f>HYPERLINK("http://ovidsp.ovid.com/ovidweb.cgi?T=JS&amp;NEWS=n&amp;CSC=Y&amp;PAGE=booktext&amp;D=books&amp;AN=01762467$&amp;XPATH=/PG(0)","http://ovidsp.ovid.com/ovidweb.cgi?T=JS&amp;NEWS=n&amp;CSC=Y&amp;PAGE=booktext&amp;D=books&amp;AN=01762467$&amp;XPATH=/PG(0)")</f>
        <v>http://ovidsp.ovid.com/ovidweb.cgi?T=JS&amp;NEWS=n&amp;CSC=Y&amp;PAGE=booktext&amp;D=books&amp;AN=01762467$&amp;XPATH=/PG(0)</v>
      </c>
      <c r="M51" s="4" t="str">
        <f>HYPERLINK("http://ovidsp.ovid.com/ovidweb.cgi?T=JS&amp;NEWS=n&amp;CSC=Y&amp;PAGE=booktext&amp;D=books&amp;AN=01762467$&amp;XPATH=/PG(0)","http://ovidsp.ovid.com/ovidweb.cgi?T=JS&amp;NEWS=n&amp;CSC=Y&amp;PAGE=booktext&amp;D=books&amp;AN=01762467$&amp;XPATH=/PG(0)")</f>
        <v>http://ovidsp.ovid.com/ovidweb.cgi?T=JS&amp;NEWS=n&amp;CSC=Y&amp;PAGE=booktext&amp;D=books&amp;AN=01762467$&amp;XPATH=/PG(0)</v>
      </c>
      <c r="N51" s="3"/>
      <c r="O51" s="3"/>
      <c r="P51" s="18"/>
    </row>
    <row r="52" spans="1:16" ht="31.2">
      <c r="A52" s="38">
        <v>50</v>
      </c>
      <c r="B52" s="17" t="s">
        <v>13</v>
      </c>
      <c r="C52" s="3" t="s">
        <v>204</v>
      </c>
      <c r="D52" s="20">
        <v>9781449687656</v>
      </c>
      <c r="E52" s="20">
        <v>9781449687656</v>
      </c>
      <c r="F52" s="2" t="s">
        <v>549</v>
      </c>
      <c r="G52" s="3" t="s">
        <v>531</v>
      </c>
      <c r="H52" s="3" t="s">
        <v>417</v>
      </c>
      <c r="I52" s="1" t="s">
        <v>28</v>
      </c>
      <c r="J52" s="3">
        <v>2014</v>
      </c>
      <c r="K52" s="17">
        <v>1</v>
      </c>
      <c r="L52" s="1" t="str">
        <f>HYPERLINK("http://ovidsp.ovid.com/ovidweb.cgi?T=JS&amp;NEWS=n&amp;CSC=Y&amp;PAGE=booktext&amp;D=books&amp;AN=01777257$&amp;XPATH=/PG(0)","http://ovidsp.ovid.com/ovidweb.cgi?T=JS&amp;NEWS=n&amp;CSC=Y&amp;PAGE=booktext&amp;D=books&amp;AN=01777257$&amp;XPATH=/PG(0)")</f>
        <v>http://ovidsp.ovid.com/ovidweb.cgi?T=JS&amp;NEWS=n&amp;CSC=Y&amp;PAGE=booktext&amp;D=books&amp;AN=01777257$&amp;XPATH=/PG(0)</v>
      </c>
      <c r="M52" s="4" t="str">
        <f>HYPERLINK("http://ovidsp.ovid.com/ovidweb.cgi?T=JS&amp;NEWS=n&amp;CSC=Y&amp;PAGE=booktext&amp;D=books&amp;AN=01777257$&amp;XPATH=/PG(0)","http://ovidsp.ovid.com/ovidweb.cgi?T=JS&amp;NEWS=n&amp;CSC=Y&amp;PAGE=booktext&amp;D=books&amp;AN=01777257$&amp;XPATH=/PG(0)")</f>
        <v>http://ovidsp.ovid.com/ovidweb.cgi?T=JS&amp;NEWS=n&amp;CSC=Y&amp;PAGE=booktext&amp;D=books&amp;AN=01777257$&amp;XPATH=/PG(0)</v>
      </c>
      <c r="N52" s="3"/>
      <c r="O52" s="3"/>
      <c r="P52" s="18"/>
    </row>
    <row r="53" spans="1:16" ht="31.2">
      <c r="A53" s="38">
        <v>51</v>
      </c>
      <c r="B53" s="17" t="s">
        <v>13</v>
      </c>
      <c r="C53" s="3" t="s">
        <v>166</v>
      </c>
      <c r="D53" s="20">
        <v>9781451131956</v>
      </c>
      <c r="E53" s="20">
        <v>9781451131956</v>
      </c>
      <c r="F53" s="2" t="s">
        <v>415</v>
      </c>
      <c r="G53" s="3" t="s">
        <v>532</v>
      </c>
      <c r="H53" s="3" t="s">
        <v>416</v>
      </c>
      <c r="I53" s="1" t="s">
        <v>15</v>
      </c>
      <c r="J53" s="3">
        <v>2014</v>
      </c>
      <c r="K53" s="17">
        <v>1</v>
      </c>
      <c r="L53" s="1" t="str">
        <f>HYPERLINK("http://ovidsp.ovid.com/ovidweb.cgi?T=JS&amp;NEWS=n&amp;CSC=Y&amp;PAGE=booktext&amp;D=books&amp;AN=01762468$&amp;XPATH=/PG(0)","http://ovidsp.ovid.com/ovidweb.cgi?T=JS&amp;NEWS=n&amp;CSC=Y&amp;PAGE=booktext&amp;D=books&amp;AN=01762468$&amp;XPATH=/PG(0)")</f>
        <v>http://ovidsp.ovid.com/ovidweb.cgi?T=JS&amp;NEWS=n&amp;CSC=Y&amp;PAGE=booktext&amp;D=books&amp;AN=01762468$&amp;XPATH=/PG(0)</v>
      </c>
      <c r="M53" s="4" t="str">
        <f>HYPERLINK("http://ovidsp.ovid.com/ovidweb.cgi?T=JS&amp;NEWS=n&amp;CSC=Y&amp;PAGE=booktext&amp;D=books&amp;AN=01762468$&amp;XPATH=/PG(0)","http://ovidsp.ovid.com/ovidweb.cgi?T=JS&amp;NEWS=n&amp;CSC=Y&amp;PAGE=booktext&amp;D=books&amp;AN=01762468$&amp;XPATH=/PG(0)")</f>
        <v>http://ovidsp.ovid.com/ovidweb.cgi?T=JS&amp;NEWS=n&amp;CSC=Y&amp;PAGE=booktext&amp;D=books&amp;AN=01762468$&amp;XPATH=/PG(0)</v>
      </c>
      <c r="N53" s="3"/>
      <c r="O53" s="3"/>
      <c r="P53" s="18"/>
    </row>
    <row r="54" spans="1:16" ht="31.2">
      <c r="A54" s="38">
        <v>52</v>
      </c>
      <c r="B54" s="17" t="s">
        <v>13</v>
      </c>
      <c r="C54" s="3" t="s">
        <v>165</v>
      </c>
      <c r="D54" s="20">
        <v>9781451186895</v>
      </c>
      <c r="E54" s="20">
        <v>9781451186895</v>
      </c>
      <c r="F54" s="2" t="s">
        <v>413</v>
      </c>
      <c r="G54" s="3" t="s">
        <v>529</v>
      </c>
      <c r="H54" s="3" t="s">
        <v>414</v>
      </c>
      <c r="I54" s="1" t="s">
        <v>15</v>
      </c>
      <c r="J54" s="3">
        <v>2015</v>
      </c>
      <c r="K54" s="17">
        <v>1</v>
      </c>
      <c r="L54" s="1" t="str">
        <f>HYPERLINK("http://ovidsp.ovid.com/ovidweb.cgi?T=JS&amp;NEWS=n&amp;CSC=Y&amp;PAGE=booktext&amp;D=books&amp;AN=01787270$&amp;XPATH=/PG(0)","http://ovidsp.ovid.com/ovidweb.cgi?T=JS&amp;NEWS=n&amp;CSC=Y&amp;PAGE=booktext&amp;D=books&amp;AN=01787270$&amp;XPATH=/PG(0)")</f>
        <v>http://ovidsp.ovid.com/ovidweb.cgi?T=JS&amp;NEWS=n&amp;CSC=Y&amp;PAGE=booktext&amp;D=books&amp;AN=01787270$&amp;XPATH=/PG(0)</v>
      </c>
      <c r="M54" s="4" t="str">
        <f>HYPERLINK("http://ovidsp.ovid.com/ovidweb.cgi?T=JS&amp;NEWS=n&amp;CSC=Y&amp;PAGE=booktext&amp;D=books&amp;AN=01787270$&amp;XPATH=/PG(0)","http://ovidsp.ovid.com/ovidweb.cgi?T=JS&amp;NEWS=n&amp;CSC=Y&amp;PAGE=booktext&amp;D=books&amp;AN=01787270$&amp;XPATH=/PG(0)")</f>
        <v>http://ovidsp.ovid.com/ovidweb.cgi?T=JS&amp;NEWS=n&amp;CSC=Y&amp;PAGE=booktext&amp;D=books&amp;AN=01787270$&amp;XPATH=/PG(0)</v>
      </c>
      <c r="N54" s="3"/>
      <c r="O54" s="3"/>
      <c r="P54" s="18"/>
    </row>
    <row r="55" spans="1:16" ht="31.2">
      <c r="A55" s="38">
        <v>53</v>
      </c>
      <c r="B55" s="17" t="s">
        <v>13</v>
      </c>
      <c r="C55" s="3" t="s">
        <v>164</v>
      </c>
      <c r="D55" s="20">
        <v>9781284026177</v>
      </c>
      <c r="E55" s="20">
        <v>9781284026177</v>
      </c>
      <c r="F55" s="2" t="s">
        <v>411</v>
      </c>
      <c r="G55" s="3" t="s">
        <v>531</v>
      </c>
      <c r="H55" s="3" t="s">
        <v>412</v>
      </c>
      <c r="I55" s="1" t="s">
        <v>28</v>
      </c>
      <c r="J55" s="3">
        <v>2015</v>
      </c>
      <c r="K55" s="17">
        <v>1</v>
      </c>
      <c r="L55" s="1" t="str">
        <f>HYPERLINK("http://ovidsp.ovid.com/ovidweb.cgi?T=JS&amp;NEWS=n&amp;CSC=Y&amp;PAGE=booktext&amp;D=books&amp;AN=01812588$&amp;XPATH=/PG(0)","http://ovidsp.ovid.com/ovidweb.cgi?T=JS&amp;NEWS=n&amp;CSC=Y&amp;PAGE=booktext&amp;D=books&amp;AN=01812588$&amp;XPATH=/PG(0)")</f>
        <v>http://ovidsp.ovid.com/ovidweb.cgi?T=JS&amp;NEWS=n&amp;CSC=Y&amp;PAGE=booktext&amp;D=books&amp;AN=01812588$&amp;XPATH=/PG(0)</v>
      </c>
      <c r="M55" s="4" t="str">
        <f>HYPERLINK("http://ovidsp.ovid.com/ovidweb.cgi?T=JS&amp;NEWS=n&amp;CSC=Y&amp;PAGE=booktext&amp;D=books&amp;AN=01812588$&amp;XPATH=/PG(0)","http://ovidsp.ovid.com/ovidweb.cgi?T=JS&amp;NEWS=n&amp;CSC=Y&amp;PAGE=booktext&amp;D=books&amp;AN=01812588$&amp;XPATH=/PG(0)")</f>
        <v>http://ovidsp.ovid.com/ovidweb.cgi?T=JS&amp;NEWS=n&amp;CSC=Y&amp;PAGE=booktext&amp;D=books&amp;AN=01812588$&amp;XPATH=/PG(0)</v>
      </c>
      <c r="N55" s="3"/>
      <c r="O55" s="3"/>
      <c r="P55" s="18"/>
    </row>
    <row r="56" spans="1:16" ht="15.75">
      <c r="A56" s="38">
        <v>54</v>
      </c>
      <c r="B56" s="17" t="s">
        <v>13</v>
      </c>
      <c r="C56" s="3" t="s">
        <v>163</v>
      </c>
      <c r="D56" s="20">
        <v>9781451188790</v>
      </c>
      <c r="E56" s="20">
        <v>9781451188790</v>
      </c>
      <c r="F56" s="2" t="s">
        <v>409</v>
      </c>
      <c r="G56" s="3" t="s">
        <v>529</v>
      </c>
      <c r="H56" s="3" t="s">
        <v>410</v>
      </c>
      <c r="I56" s="1" t="s">
        <v>15</v>
      </c>
      <c r="J56" s="3">
        <v>2015</v>
      </c>
      <c r="K56" s="17">
        <v>1</v>
      </c>
      <c r="L56" s="1" t="str">
        <f>HYPERLINK("http://ovidsp.ovid.com/ovidweb.cgi?T=JS&amp;NEWS=n&amp;CSC=Y&amp;PAGE=booktext&amp;D=books&amp;AN=01787271$&amp;XPATH=/PG(0)","http://ovidsp.ovid.com/ovidweb.cgi?T=JS&amp;NEWS=n&amp;CSC=Y&amp;PAGE=booktext&amp;D=books&amp;AN=01787271$&amp;XPATH=/PG(0)")</f>
        <v>http://ovidsp.ovid.com/ovidweb.cgi?T=JS&amp;NEWS=n&amp;CSC=Y&amp;PAGE=booktext&amp;D=books&amp;AN=01787271$&amp;XPATH=/PG(0)</v>
      </c>
      <c r="M56" s="4" t="str">
        <f>HYPERLINK("http://ovidsp.ovid.com/ovidweb.cgi?T=JS&amp;NEWS=n&amp;CSC=Y&amp;PAGE=booktext&amp;D=books&amp;AN=01787271$&amp;XPATH=/PG(0)","http://ovidsp.ovid.com/ovidweb.cgi?T=JS&amp;NEWS=n&amp;CSC=Y&amp;PAGE=booktext&amp;D=books&amp;AN=01787271$&amp;XPATH=/PG(0)")</f>
        <v>http://ovidsp.ovid.com/ovidweb.cgi?T=JS&amp;NEWS=n&amp;CSC=Y&amp;PAGE=booktext&amp;D=books&amp;AN=01787271$&amp;XPATH=/PG(0)</v>
      </c>
      <c r="N56" s="3"/>
      <c r="O56" s="3"/>
      <c r="P56" s="18"/>
    </row>
    <row r="57" spans="1:16" ht="15.75">
      <c r="A57" s="38">
        <v>55</v>
      </c>
      <c r="B57" s="17" t="s">
        <v>13</v>
      </c>
      <c r="C57" s="3" t="s">
        <v>162</v>
      </c>
      <c r="D57" s="20">
        <v>9781451191974</v>
      </c>
      <c r="E57" s="20">
        <v>9781451191974</v>
      </c>
      <c r="F57" s="2" t="s">
        <v>407</v>
      </c>
      <c r="G57" s="3" t="s">
        <v>529</v>
      </c>
      <c r="H57" s="3" t="s">
        <v>408</v>
      </c>
      <c r="I57" s="1" t="s">
        <v>15</v>
      </c>
      <c r="J57" s="3">
        <v>2015</v>
      </c>
      <c r="K57" s="17">
        <v>1</v>
      </c>
      <c r="L57" s="1" t="str">
        <f>HYPERLINK("http://ovidsp.ovid.com/ovidweb.cgi?T=JS&amp;NEWS=n&amp;CSC=Y&amp;PAGE=booktext&amp;D=books&amp;AN=01817284$&amp;XPATH=/PG(0)","http://ovidsp.ovid.com/ovidweb.cgi?T=JS&amp;NEWS=n&amp;CSC=Y&amp;PAGE=booktext&amp;D=books&amp;AN=01817284$&amp;XPATH=/PG(0)")</f>
        <v>http://ovidsp.ovid.com/ovidweb.cgi?T=JS&amp;NEWS=n&amp;CSC=Y&amp;PAGE=booktext&amp;D=books&amp;AN=01817284$&amp;XPATH=/PG(0)</v>
      </c>
      <c r="M57" s="4" t="str">
        <f>HYPERLINK("http://ovidsp.ovid.com/ovidweb.cgi?T=JS&amp;NEWS=n&amp;CSC=Y&amp;PAGE=booktext&amp;D=books&amp;AN=01817284$&amp;XPATH=/PG(0)","http://ovidsp.ovid.com/ovidweb.cgi?T=JS&amp;NEWS=n&amp;CSC=Y&amp;PAGE=booktext&amp;D=books&amp;AN=01817284$&amp;XPATH=/PG(0)")</f>
        <v>http://ovidsp.ovid.com/ovidweb.cgi?T=JS&amp;NEWS=n&amp;CSC=Y&amp;PAGE=booktext&amp;D=books&amp;AN=01817284$&amp;XPATH=/PG(0)</v>
      </c>
      <c r="N57" s="3"/>
      <c r="O57" s="3"/>
      <c r="P57" s="18"/>
    </row>
    <row r="58" spans="1:16" ht="15.75">
      <c r="A58" s="38">
        <v>56</v>
      </c>
      <c r="B58" s="17" t="s">
        <v>13</v>
      </c>
      <c r="C58" s="3" t="s">
        <v>161</v>
      </c>
      <c r="D58" s="20">
        <v>9781608318049</v>
      </c>
      <c r="E58" s="20">
        <v>9781608318049</v>
      </c>
      <c r="F58" s="2" t="s">
        <v>405</v>
      </c>
      <c r="G58" s="3" t="s">
        <v>532</v>
      </c>
      <c r="H58" s="3" t="s">
        <v>406</v>
      </c>
      <c r="I58" s="1" t="s">
        <v>15</v>
      </c>
      <c r="J58" s="3">
        <v>2013</v>
      </c>
      <c r="K58" s="17">
        <v>1</v>
      </c>
      <c r="L58" s="1" t="str">
        <f>HYPERLINK("http://ovidsp.ovid.com/ovidweb.cgi?T=JS&amp;NEWS=n&amp;CSC=Y&amp;PAGE=booktext&amp;D=books&amp;AN=01745919$&amp;XPATH=/PG(0)","http://ovidsp.ovid.com/ovidweb.cgi?T=JS&amp;NEWS=n&amp;CSC=Y&amp;PAGE=booktext&amp;D=books&amp;AN=01745919$&amp;XPATH=/PG(0)")</f>
        <v>http://ovidsp.ovid.com/ovidweb.cgi?T=JS&amp;NEWS=n&amp;CSC=Y&amp;PAGE=booktext&amp;D=books&amp;AN=01745919$&amp;XPATH=/PG(0)</v>
      </c>
      <c r="M58" s="4" t="str">
        <f>HYPERLINK("http://ovidsp.ovid.com/ovidweb.cgi?T=JS&amp;NEWS=n&amp;CSC=Y&amp;PAGE=booktext&amp;D=books&amp;AN=01745919$&amp;XPATH=/PG(0)","http://ovidsp.ovid.com/ovidweb.cgi?T=JS&amp;NEWS=n&amp;CSC=Y&amp;PAGE=booktext&amp;D=books&amp;AN=01745919$&amp;XPATH=/PG(0)")</f>
        <v>http://ovidsp.ovid.com/ovidweb.cgi?T=JS&amp;NEWS=n&amp;CSC=Y&amp;PAGE=booktext&amp;D=books&amp;AN=01745919$&amp;XPATH=/PG(0)</v>
      </c>
      <c r="N58" s="3"/>
      <c r="O58" s="3"/>
      <c r="P58" s="18"/>
    </row>
    <row r="59" spans="1:16" ht="31.2">
      <c r="A59" s="38">
        <v>57</v>
      </c>
      <c r="B59" s="17" t="s">
        <v>13</v>
      </c>
      <c r="C59" s="3" t="s">
        <v>160</v>
      </c>
      <c r="D59" s="20">
        <v>9781451189582</v>
      </c>
      <c r="E59" s="20">
        <v>9781451189582</v>
      </c>
      <c r="F59" s="2" t="s">
        <v>403</v>
      </c>
      <c r="G59" s="3" t="s">
        <v>529</v>
      </c>
      <c r="H59" s="3" t="s">
        <v>404</v>
      </c>
      <c r="I59" s="1" t="s">
        <v>15</v>
      </c>
      <c r="J59" s="3">
        <v>2014</v>
      </c>
      <c r="K59" s="17">
        <v>1</v>
      </c>
      <c r="L59" s="1" t="str">
        <f>HYPERLINK("http://ovidsp.ovid.com/ovidweb.cgi?T=JS&amp;NEWS=n&amp;CSC=Y&amp;PAGE=booktext&amp;D=books&amp;AN=01787272$&amp;XPATH=/PG(0)","http://ovidsp.ovid.com/ovidweb.cgi?T=JS&amp;NEWS=n&amp;CSC=Y&amp;PAGE=booktext&amp;D=books&amp;AN=01787272$&amp;XPATH=/PG(0)")</f>
        <v>http://ovidsp.ovid.com/ovidweb.cgi?T=JS&amp;NEWS=n&amp;CSC=Y&amp;PAGE=booktext&amp;D=books&amp;AN=01787272$&amp;XPATH=/PG(0)</v>
      </c>
      <c r="M59" s="4" t="str">
        <f>HYPERLINK("http://ovidsp.ovid.com/ovidweb.cgi?T=JS&amp;NEWS=n&amp;CSC=Y&amp;PAGE=booktext&amp;D=books&amp;AN=01787272$&amp;XPATH=/PG(0)","http://ovidsp.ovid.com/ovidweb.cgi?T=JS&amp;NEWS=n&amp;CSC=Y&amp;PAGE=booktext&amp;D=books&amp;AN=01787272$&amp;XPATH=/PG(0)")</f>
        <v>http://ovidsp.ovid.com/ovidweb.cgi?T=JS&amp;NEWS=n&amp;CSC=Y&amp;PAGE=booktext&amp;D=books&amp;AN=01787272$&amp;XPATH=/PG(0)</v>
      </c>
      <c r="N59" s="3"/>
      <c r="O59" s="3"/>
      <c r="P59" s="18"/>
    </row>
    <row r="60" spans="1:16" ht="31.2">
      <c r="A60" s="38">
        <v>58</v>
      </c>
      <c r="B60" s="17" t="s">
        <v>13</v>
      </c>
      <c r="C60" s="3" t="s">
        <v>158</v>
      </c>
      <c r="D60" s="20">
        <v>9781451130584</v>
      </c>
      <c r="E60" s="20">
        <v>9781451130584</v>
      </c>
      <c r="F60" s="2" t="s">
        <v>399</v>
      </c>
      <c r="G60" s="3" t="s">
        <v>527</v>
      </c>
      <c r="H60" s="3" t="s">
        <v>400</v>
      </c>
      <c r="I60" s="1" t="s">
        <v>15</v>
      </c>
      <c r="J60" s="3">
        <v>2014</v>
      </c>
      <c r="K60" s="17">
        <v>1</v>
      </c>
      <c r="L60" s="1" t="str">
        <f>HYPERLINK("http://ovidsp.ovid.com/ovidweb.cgi?T=JS&amp;NEWS=n&amp;CSC=Y&amp;PAGE=booktext&amp;D=books&amp;AN=01762471$&amp;XPATH=/PG(0)","http://ovidsp.ovid.com/ovidweb.cgi?T=JS&amp;NEWS=n&amp;CSC=Y&amp;PAGE=booktext&amp;D=books&amp;AN=01762471$&amp;XPATH=/PG(0)")</f>
        <v>http://ovidsp.ovid.com/ovidweb.cgi?T=JS&amp;NEWS=n&amp;CSC=Y&amp;PAGE=booktext&amp;D=books&amp;AN=01762471$&amp;XPATH=/PG(0)</v>
      </c>
      <c r="M60" s="4" t="str">
        <f>HYPERLINK("http://ovidsp.ovid.com/ovidweb.cgi?T=JS&amp;NEWS=n&amp;CSC=Y&amp;PAGE=booktext&amp;D=books&amp;AN=01762471$&amp;XPATH=/PG(0)","http://ovidsp.ovid.com/ovidweb.cgi?T=JS&amp;NEWS=n&amp;CSC=Y&amp;PAGE=booktext&amp;D=books&amp;AN=01762471$&amp;XPATH=/PG(0)")</f>
        <v>http://ovidsp.ovid.com/ovidweb.cgi?T=JS&amp;NEWS=n&amp;CSC=Y&amp;PAGE=booktext&amp;D=books&amp;AN=01762471$&amp;XPATH=/PG(0)</v>
      </c>
      <c r="N60" s="3"/>
      <c r="O60" s="3"/>
      <c r="P60" s="18"/>
    </row>
    <row r="61" spans="1:16" ht="31.2">
      <c r="A61" s="38">
        <v>59</v>
      </c>
      <c r="B61" s="17" t="s">
        <v>13</v>
      </c>
      <c r="C61" s="3" t="s">
        <v>159</v>
      </c>
      <c r="D61" s="20">
        <v>9781451130577</v>
      </c>
      <c r="E61" s="20">
        <v>9781451130577</v>
      </c>
      <c r="F61" s="2" t="s">
        <v>401</v>
      </c>
      <c r="G61" s="3" t="s">
        <v>527</v>
      </c>
      <c r="H61" s="3" t="s">
        <v>402</v>
      </c>
      <c r="I61" s="1" t="s">
        <v>15</v>
      </c>
      <c r="J61" s="3">
        <v>2014</v>
      </c>
      <c r="K61" s="17">
        <v>1</v>
      </c>
      <c r="L61" s="1" t="str">
        <f>HYPERLINK("http://ovidsp.ovid.com/ovidweb.cgi?T=JS&amp;NEWS=n&amp;CSC=Y&amp;PAGE=booktext&amp;D=books&amp;AN=01762469$&amp;XPATH=/PG(0)","http://ovidsp.ovid.com/ovidweb.cgi?T=JS&amp;NEWS=n&amp;CSC=Y&amp;PAGE=booktext&amp;D=books&amp;AN=01762469$&amp;XPATH=/PG(0)")</f>
        <v>http://ovidsp.ovid.com/ovidweb.cgi?T=JS&amp;NEWS=n&amp;CSC=Y&amp;PAGE=booktext&amp;D=books&amp;AN=01762469$&amp;XPATH=/PG(0)</v>
      </c>
      <c r="M61" s="4" t="str">
        <f>HYPERLINK("http://ovidsp.ovid.com/ovidweb.cgi?T=JS&amp;NEWS=n&amp;CSC=Y&amp;PAGE=booktext&amp;D=books&amp;AN=01762469$&amp;XPATH=/PG(0)","http://ovidsp.ovid.com/ovidweb.cgi?T=JS&amp;NEWS=n&amp;CSC=Y&amp;PAGE=booktext&amp;D=books&amp;AN=01762469$&amp;XPATH=/PG(0)")</f>
        <v>http://ovidsp.ovid.com/ovidweb.cgi?T=JS&amp;NEWS=n&amp;CSC=Y&amp;PAGE=booktext&amp;D=books&amp;AN=01762469$&amp;XPATH=/PG(0)</v>
      </c>
      <c r="N61" s="3"/>
      <c r="O61" s="3"/>
      <c r="P61" s="18"/>
    </row>
    <row r="62" spans="1:16" ht="31.2">
      <c r="A62" s="38">
        <v>60</v>
      </c>
      <c r="B62" s="17" t="s">
        <v>13</v>
      </c>
      <c r="C62" s="3" t="s">
        <v>157</v>
      </c>
      <c r="D62" s="20">
        <v>9781451191226</v>
      </c>
      <c r="E62" s="20">
        <v>9781451191226</v>
      </c>
      <c r="F62" s="2" t="s">
        <v>397</v>
      </c>
      <c r="G62" s="3" t="s">
        <v>531</v>
      </c>
      <c r="H62" s="3" t="s">
        <v>398</v>
      </c>
      <c r="I62" s="1" t="s">
        <v>15</v>
      </c>
      <c r="J62" s="3">
        <v>2015</v>
      </c>
      <c r="K62" s="17">
        <v>1</v>
      </c>
      <c r="L62" s="1" t="str">
        <f>HYPERLINK("http://ovidsp.ovid.com/ovidweb.cgi?T=JS&amp;NEWS=n&amp;CSC=Y&amp;PAGE=booktext&amp;D=books&amp;AN=01817266$&amp;XPATH=/PG(0)","http://ovidsp.ovid.com/ovidweb.cgi?T=JS&amp;NEWS=n&amp;CSC=Y&amp;PAGE=booktext&amp;D=books&amp;AN=01817266$&amp;XPATH=/PG(0)")</f>
        <v>http://ovidsp.ovid.com/ovidweb.cgi?T=JS&amp;NEWS=n&amp;CSC=Y&amp;PAGE=booktext&amp;D=books&amp;AN=01817266$&amp;XPATH=/PG(0)</v>
      </c>
      <c r="M62" s="4" t="str">
        <f>HYPERLINK("http://ovidsp.ovid.com/ovidweb.cgi?T=JS&amp;NEWS=n&amp;CSC=Y&amp;PAGE=booktext&amp;D=books&amp;AN=01817266$&amp;XPATH=/PG(0)","http://ovidsp.ovid.com/ovidweb.cgi?T=JS&amp;NEWS=n&amp;CSC=Y&amp;PAGE=booktext&amp;D=books&amp;AN=01817266$&amp;XPATH=/PG(0)")</f>
        <v>http://ovidsp.ovid.com/ovidweb.cgi?T=JS&amp;NEWS=n&amp;CSC=Y&amp;PAGE=booktext&amp;D=books&amp;AN=01817266$&amp;XPATH=/PG(0)</v>
      </c>
      <c r="N62" s="3"/>
      <c r="O62" s="3"/>
      <c r="P62" s="18"/>
    </row>
    <row r="63" spans="1:16" ht="31.2">
      <c r="A63" s="38">
        <v>61</v>
      </c>
      <c r="B63" s="17" t="s">
        <v>13</v>
      </c>
      <c r="C63" s="3" t="s">
        <v>111</v>
      </c>
      <c r="D63" s="20">
        <v>9781451192988</v>
      </c>
      <c r="E63" s="20">
        <v>9781451192988</v>
      </c>
      <c r="F63" s="2" t="s">
        <v>395</v>
      </c>
      <c r="G63" s="3" t="s">
        <v>529</v>
      </c>
      <c r="H63" s="3" t="s">
        <v>396</v>
      </c>
      <c r="I63" s="1" t="s">
        <v>15</v>
      </c>
      <c r="J63" s="3">
        <v>2015</v>
      </c>
      <c r="K63" s="17">
        <v>1</v>
      </c>
      <c r="L63" s="1" t="str">
        <f>HYPERLINK("http://ovidsp.ovid.com/ovidweb.cgi?T=JS&amp;NEWS=n&amp;CSC=Y&amp;PAGE=booktext&amp;D=books&amp;AN=01817262$&amp;XPATH=/PG(0)","http://ovidsp.ovid.com/ovidweb.cgi?T=JS&amp;NEWS=n&amp;CSC=Y&amp;PAGE=booktext&amp;D=books&amp;AN=01817262$&amp;XPATH=/PG(0)")</f>
        <v>http://ovidsp.ovid.com/ovidweb.cgi?T=JS&amp;NEWS=n&amp;CSC=Y&amp;PAGE=booktext&amp;D=books&amp;AN=01817262$&amp;XPATH=/PG(0)</v>
      </c>
      <c r="M63" s="4" t="str">
        <f>HYPERLINK("http://ovidsp.ovid.com/ovidweb.cgi?T=JS&amp;NEWS=n&amp;CSC=Y&amp;PAGE=booktext&amp;D=books&amp;AN=01817262$&amp;XPATH=/PG(0)","http://ovidsp.ovid.com/ovidweb.cgi?T=JS&amp;NEWS=n&amp;CSC=Y&amp;PAGE=booktext&amp;D=books&amp;AN=01817262$&amp;XPATH=/PG(0)")</f>
        <v>http://ovidsp.ovid.com/ovidweb.cgi?T=JS&amp;NEWS=n&amp;CSC=Y&amp;PAGE=booktext&amp;D=books&amp;AN=01817262$&amp;XPATH=/PG(0)</v>
      </c>
      <c r="N63" s="3"/>
      <c r="O63" s="3"/>
      <c r="P63" s="18"/>
    </row>
    <row r="64" spans="1:16" ht="15.75">
      <c r="A64" s="38">
        <v>62</v>
      </c>
      <c r="B64" s="17" t="s">
        <v>13</v>
      </c>
      <c r="C64" s="3" t="s">
        <v>156</v>
      </c>
      <c r="D64" s="23">
        <v>9781284030204</v>
      </c>
      <c r="E64" s="23">
        <v>9781284030204</v>
      </c>
      <c r="F64" s="2" t="s">
        <v>393</v>
      </c>
      <c r="G64" s="3" t="s">
        <v>531</v>
      </c>
      <c r="H64" s="3" t="s">
        <v>394</v>
      </c>
      <c r="I64" s="1" t="s">
        <v>28</v>
      </c>
      <c r="J64" s="3">
        <v>2014</v>
      </c>
      <c r="K64" s="17">
        <v>1</v>
      </c>
      <c r="L64" s="1" t="str">
        <f>HYPERLINK("http://ovidsp.ovid.com/ovidweb.cgi?T=JS&amp;NEWS=n&amp;CSC=Y&amp;PAGE=booktext&amp;D=books&amp;AN=01812589$&amp;XPATH=/PG(0)","http://ovidsp.ovid.com/ovidweb.cgi?T=JS&amp;NEWS=n&amp;CSC=Y&amp;PAGE=booktext&amp;D=books&amp;AN=01812589$&amp;XPATH=/PG(0)")</f>
        <v>http://ovidsp.ovid.com/ovidweb.cgi?T=JS&amp;NEWS=n&amp;CSC=Y&amp;PAGE=booktext&amp;D=books&amp;AN=01812589$&amp;XPATH=/PG(0)</v>
      </c>
      <c r="M64" s="4" t="str">
        <f>HYPERLINK("http://ovidsp.ovid.com/ovidweb.cgi?T=JS&amp;NEWS=n&amp;CSC=Y&amp;PAGE=booktext&amp;D=books&amp;AN=01812589$&amp;XPATH=/PG(0)","http://ovidsp.ovid.com/ovidweb.cgi?T=JS&amp;NEWS=n&amp;CSC=Y&amp;PAGE=booktext&amp;D=books&amp;AN=01812589$&amp;XPATH=/PG(0)")</f>
        <v>http://ovidsp.ovid.com/ovidweb.cgi?T=JS&amp;NEWS=n&amp;CSC=Y&amp;PAGE=booktext&amp;D=books&amp;AN=01812589$&amp;XPATH=/PG(0)</v>
      </c>
      <c r="N64" s="3"/>
      <c r="O64" s="3"/>
      <c r="P64" s="18"/>
    </row>
    <row r="65" spans="1:16" ht="15.75">
      <c r="A65" s="38">
        <v>63</v>
      </c>
      <c r="B65" s="17" t="s">
        <v>13</v>
      </c>
      <c r="C65" s="3" t="s">
        <v>155</v>
      </c>
      <c r="D65" s="20">
        <v>9781451176384</v>
      </c>
      <c r="E65" s="20">
        <v>9781451176384</v>
      </c>
      <c r="F65" s="2" t="s">
        <v>391</v>
      </c>
      <c r="G65" s="3" t="s">
        <v>531</v>
      </c>
      <c r="H65" s="3" t="s">
        <v>392</v>
      </c>
      <c r="I65" s="1" t="s">
        <v>15</v>
      </c>
      <c r="J65" s="3">
        <v>2014</v>
      </c>
      <c r="K65" s="17">
        <v>1</v>
      </c>
      <c r="L65" s="1" t="str">
        <f>HYPERLINK("http://ovidsp.ovid.com/ovidweb.cgi?T=JS&amp;NEWS=n&amp;CSC=Y&amp;PAGE=booktext&amp;D=books&amp;AN=01762472$&amp;XPATH=/PG(0)","http://ovidsp.ovid.com/ovidweb.cgi?T=JS&amp;NEWS=n&amp;CSC=Y&amp;PAGE=booktext&amp;D=books&amp;AN=01762472$&amp;XPATH=/PG(0)")</f>
        <v>http://ovidsp.ovid.com/ovidweb.cgi?T=JS&amp;NEWS=n&amp;CSC=Y&amp;PAGE=booktext&amp;D=books&amp;AN=01762472$&amp;XPATH=/PG(0)</v>
      </c>
      <c r="M65" s="4" t="str">
        <f>HYPERLINK("http://ovidsp.ovid.com/ovidweb.cgi?T=JS&amp;NEWS=n&amp;CSC=Y&amp;PAGE=booktext&amp;D=books&amp;AN=01762472$&amp;XPATH=/PG(0)","http://ovidsp.ovid.com/ovidweb.cgi?T=JS&amp;NEWS=n&amp;CSC=Y&amp;PAGE=booktext&amp;D=books&amp;AN=01762472$&amp;XPATH=/PG(0)")</f>
        <v>http://ovidsp.ovid.com/ovidweb.cgi?T=JS&amp;NEWS=n&amp;CSC=Y&amp;PAGE=booktext&amp;D=books&amp;AN=01762472$&amp;XPATH=/PG(0)</v>
      </c>
      <c r="N65" s="3"/>
      <c r="O65" s="3"/>
      <c r="P65" s="18"/>
    </row>
    <row r="66" spans="1:16" ht="15.75">
      <c r="A66" s="38">
        <v>64</v>
      </c>
      <c r="B66" s="17" t="s">
        <v>13</v>
      </c>
      <c r="C66" s="3" t="s">
        <v>154</v>
      </c>
      <c r="D66" s="20">
        <v>9781451171822</v>
      </c>
      <c r="E66" s="20">
        <v>9781451171822</v>
      </c>
      <c r="F66" s="2" t="s">
        <v>389</v>
      </c>
      <c r="G66" s="3" t="s">
        <v>529</v>
      </c>
      <c r="H66" s="3" t="s">
        <v>390</v>
      </c>
      <c r="I66" s="1" t="s">
        <v>15</v>
      </c>
      <c r="J66" s="3">
        <v>2013</v>
      </c>
      <c r="K66" s="17">
        <v>1</v>
      </c>
      <c r="L66" s="1" t="str">
        <f>HYPERLINK("http://ovidsp.ovid.com/ovidweb.cgi?T=JS&amp;NEWS=n&amp;CSC=Y&amp;PAGE=booktext&amp;D=books&amp;AN=01720562$&amp;XPATH=/PG(0)","http://ovidsp.ovid.com/ovidweb.cgi?T=JS&amp;NEWS=n&amp;CSC=Y&amp;PAGE=booktext&amp;D=books&amp;AN=01720562$&amp;XPATH=/PG(0)")</f>
        <v>http://ovidsp.ovid.com/ovidweb.cgi?T=JS&amp;NEWS=n&amp;CSC=Y&amp;PAGE=booktext&amp;D=books&amp;AN=01720562$&amp;XPATH=/PG(0)</v>
      </c>
      <c r="M66" s="4" t="str">
        <f>HYPERLINK("http://ovidsp.ovid.com/ovidweb.cgi?T=JS&amp;NEWS=n&amp;CSC=Y&amp;PAGE=booktext&amp;D=books&amp;AN=01720562$&amp;XPATH=/PG(0)","http://ovidsp.ovid.com/ovidweb.cgi?T=JS&amp;NEWS=n&amp;CSC=Y&amp;PAGE=booktext&amp;D=books&amp;AN=01720562$&amp;XPATH=/PG(0)")</f>
        <v>http://ovidsp.ovid.com/ovidweb.cgi?T=JS&amp;NEWS=n&amp;CSC=Y&amp;PAGE=booktext&amp;D=books&amp;AN=01720562$&amp;XPATH=/PG(0)</v>
      </c>
      <c r="N66" s="3"/>
      <c r="O66" s="3"/>
      <c r="P66" s="18"/>
    </row>
    <row r="67" spans="1:16" ht="15.75">
      <c r="A67" s="38">
        <v>65</v>
      </c>
      <c r="B67" s="17" t="s">
        <v>13</v>
      </c>
      <c r="C67" s="3" t="s">
        <v>153</v>
      </c>
      <c r="D67" s="20">
        <v>9781908541130</v>
      </c>
      <c r="E67" s="20">
        <v>9781908541130</v>
      </c>
      <c r="F67" s="2" t="s">
        <v>387</v>
      </c>
      <c r="G67" s="3" t="s">
        <v>532</v>
      </c>
      <c r="H67" s="3" t="s">
        <v>388</v>
      </c>
      <c r="I67" s="1" t="s">
        <v>151</v>
      </c>
      <c r="J67" s="3">
        <v>2013</v>
      </c>
      <c r="K67" s="17">
        <v>1</v>
      </c>
      <c r="L67" s="1" t="str">
        <f>HYPERLINK("http://ovidsp.ovid.com/ovidweb.cgi?T=JS&amp;NEWS=n&amp;CSC=Y&amp;PAGE=booktext&amp;D=books&amp;AN=01768404$&amp;XPATH=/PG(0)","http://ovidsp.ovid.com/ovidweb.cgi?T=JS&amp;NEWS=n&amp;CSC=Y&amp;PAGE=booktext&amp;D=books&amp;AN=01768404$&amp;XPATH=/PG(0)")</f>
        <v>http://ovidsp.ovid.com/ovidweb.cgi?T=JS&amp;NEWS=n&amp;CSC=Y&amp;PAGE=booktext&amp;D=books&amp;AN=01768404$&amp;XPATH=/PG(0)</v>
      </c>
      <c r="M67" s="4" t="str">
        <f>HYPERLINK("http://ovidsp.ovid.com/ovidweb.cgi?T=JS&amp;NEWS=n&amp;CSC=Y&amp;PAGE=booktext&amp;D=books&amp;AN=01768404$&amp;XPATH=/PG(0)","http://ovidsp.ovid.com/ovidweb.cgi?T=JS&amp;NEWS=n&amp;CSC=Y&amp;PAGE=booktext&amp;D=books&amp;AN=01768404$&amp;XPATH=/PG(0)")</f>
        <v>http://ovidsp.ovid.com/ovidweb.cgi?T=JS&amp;NEWS=n&amp;CSC=Y&amp;PAGE=booktext&amp;D=books&amp;AN=01768404$&amp;XPATH=/PG(0)</v>
      </c>
      <c r="N67" s="3"/>
      <c r="O67" s="3"/>
      <c r="P67" s="18"/>
    </row>
    <row r="68" spans="1:16" ht="15.75">
      <c r="A68" s="38">
        <v>66</v>
      </c>
      <c r="B68" s="17" t="s">
        <v>13</v>
      </c>
      <c r="C68" s="3" t="s">
        <v>51</v>
      </c>
      <c r="D68" s="20">
        <v>9781908541253</v>
      </c>
      <c r="E68" s="20">
        <v>9781908541253</v>
      </c>
      <c r="F68" s="2" t="s">
        <v>385</v>
      </c>
      <c r="G68" s="3" t="s">
        <v>531</v>
      </c>
      <c r="H68" s="3" t="s">
        <v>386</v>
      </c>
      <c r="I68" s="1" t="s">
        <v>151</v>
      </c>
      <c r="J68" s="3">
        <v>2013</v>
      </c>
      <c r="K68" s="17">
        <v>1</v>
      </c>
      <c r="L68" s="1" t="str">
        <f>HYPERLINK("http://ovidsp.ovid.com/ovidweb.cgi?T=JS&amp;NEWS=n&amp;CSC=Y&amp;PAGE=booktext&amp;D=books&amp;AN=01768405$&amp;XPATH=/PG(0)","http://ovidsp.ovid.com/ovidweb.cgi?T=JS&amp;NEWS=n&amp;CSC=Y&amp;PAGE=booktext&amp;D=books&amp;AN=01768405$&amp;XPATH=/PG(0)")</f>
        <v>http://ovidsp.ovid.com/ovidweb.cgi?T=JS&amp;NEWS=n&amp;CSC=Y&amp;PAGE=booktext&amp;D=books&amp;AN=01768405$&amp;XPATH=/PG(0)</v>
      </c>
      <c r="M68" s="4" t="str">
        <f>HYPERLINK("http://ovidsp.ovid.com/ovidweb.cgi?T=JS&amp;NEWS=n&amp;CSC=Y&amp;PAGE=booktext&amp;D=books&amp;AN=01768405$&amp;XPATH=/PG(0)","http://ovidsp.ovid.com/ovidweb.cgi?T=JS&amp;NEWS=n&amp;CSC=Y&amp;PAGE=booktext&amp;D=books&amp;AN=01768405$&amp;XPATH=/PG(0)")</f>
        <v>http://ovidsp.ovid.com/ovidweb.cgi?T=JS&amp;NEWS=n&amp;CSC=Y&amp;PAGE=booktext&amp;D=books&amp;AN=01768405$&amp;XPATH=/PG(0)</v>
      </c>
      <c r="N68" s="3"/>
      <c r="O68" s="3"/>
      <c r="P68" s="18"/>
    </row>
    <row r="69" spans="1:16" ht="15.75">
      <c r="A69" s="38">
        <v>67</v>
      </c>
      <c r="B69" s="17" t="s">
        <v>13</v>
      </c>
      <c r="C69" s="3" t="s">
        <v>152</v>
      </c>
      <c r="D69" s="20">
        <v>9781908541598</v>
      </c>
      <c r="E69" s="20">
        <v>9781908541598</v>
      </c>
      <c r="F69" s="2" t="s">
        <v>383</v>
      </c>
      <c r="G69" s="3" t="s">
        <v>531</v>
      </c>
      <c r="H69" s="3" t="s">
        <v>384</v>
      </c>
      <c r="I69" s="1" t="s">
        <v>151</v>
      </c>
      <c r="J69" s="3">
        <v>2014</v>
      </c>
      <c r="K69" s="17">
        <v>1</v>
      </c>
      <c r="L69" s="1" t="str">
        <f>HYPERLINK("http://ovidsp.ovid.com/ovidweb.cgi?T=JS&amp;NEWS=n&amp;CSC=Y&amp;PAGE=booktext&amp;D=books&amp;AN=01833071$&amp;XPATH=/PG(0)","http://ovidsp.ovid.com/ovidweb.cgi?T=JS&amp;NEWS=n&amp;CSC=Y&amp;PAGE=booktext&amp;D=books&amp;AN=01833071$&amp;XPATH=/PG(0)")</f>
        <v>http://ovidsp.ovid.com/ovidweb.cgi?T=JS&amp;NEWS=n&amp;CSC=Y&amp;PAGE=booktext&amp;D=books&amp;AN=01833071$&amp;XPATH=/PG(0)</v>
      </c>
      <c r="M69" s="4" t="str">
        <f>HYPERLINK("http://ovidsp.ovid.com/ovidweb.cgi?T=JS&amp;NEWS=n&amp;CSC=Y&amp;PAGE=booktext&amp;D=books&amp;AN=01833071$&amp;XPATH=/PG(0)","http://ovidsp.ovid.com/ovidweb.cgi?T=JS&amp;NEWS=n&amp;CSC=Y&amp;PAGE=booktext&amp;D=books&amp;AN=01833071$&amp;XPATH=/PG(0)")</f>
        <v>http://ovidsp.ovid.com/ovidweb.cgi?T=JS&amp;NEWS=n&amp;CSC=Y&amp;PAGE=booktext&amp;D=books&amp;AN=01833071$&amp;XPATH=/PG(0)</v>
      </c>
      <c r="N69" s="3"/>
      <c r="O69" s="3"/>
      <c r="P69" s="18"/>
    </row>
    <row r="70" spans="1:16" ht="15.75">
      <c r="A70" s="38">
        <v>68</v>
      </c>
      <c r="B70" s="17" t="s">
        <v>13</v>
      </c>
      <c r="C70" s="3" t="s">
        <v>150</v>
      </c>
      <c r="D70" s="20">
        <v>9781908541529</v>
      </c>
      <c r="E70" s="20">
        <v>9781908541529</v>
      </c>
      <c r="F70" s="2" t="s">
        <v>381</v>
      </c>
      <c r="G70" s="3" t="s">
        <v>536</v>
      </c>
      <c r="H70" s="3" t="s">
        <v>382</v>
      </c>
      <c r="I70" s="1" t="s">
        <v>151</v>
      </c>
      <c r="J70" s="3">
        <v>2014</v>
      </c>
      <c r="K70" s="17">
        <v>1</v>
      </c>
      <c r="L70" s="1" t="str">
        <f>HYPERLINK("http://ovidsp.ovid.com/ovidweb.cgi?T=JS&amp;NEWS=n&amp;CSC=Y&amp;PAGE=booktext&amp;D=books&amp;AN=01781600$&amp;XPATH=/PG(0)","http://ovidsp.ovid.com/ovidweb.cgi?T=JS&amp;NEWS=n&amp;CSC=Y&amp;PAGE=booktext&amp;D=books&amp;AN=01781600$&amp;XPATH=/PG(0)")</f>
        <v>http://ovidsp.ovid.com/ovidweb.cgi?T=JS&amp;NEWS=n&amp;CSC=Y&amp;PAGE=booktext&amp;D=books&amp;AN=01781600$&amp;XPATH=/PG(0)</v>
      </c>
      <c r="M70" s="4" t="str">
        <f>HYPERLINK("http://ovidsp.ovid.com/ovidweb.cgi?T=JS&amp;NEWS=n&amp;CSC=Y&amp;PAGE=booktext&amp;D=books&amp;AN=01781600$&amp;XPATH=/PG(0)","http://ovidsp.ovid.com/ovidweb.cgi?T=JS&amp;NEWS=n&amp;CSC=Y&amp;PAGE=booktext&amp;D=books&amp;AN=01781600$&amp;XPATH=/PG(0)")</f>
        <v>http://ovidsp.ovid.com/ovidweb.cgi?T=JS&amp;NEWS=n&amp;CSC=Y&amp;PAGE=booktext&amp;D=books&amp;AN=01781600$&amp;XPATH=/PG(0)</v>
      </c>
      <c r="N70" s="3"/>
      <c r="O70" s="3"/>
      <c r="P70" s="18"/>
    </row>
    <row r="71" spans="1:16" ht="31.2">
      <c r="A71" s="38">
        <v>69</v>
      </c>
      <c r="B71" s="17" t="s">
        <v>13</v>
      </c>
      <c r="C71" s="3" t="s">
        <v>198</v>
      </c>
      <c r="D71" s="20">
        <v>9781451130454</v>
      </c>
      <c r="E71" s="20">
        <v>9781451130454</v>
      </c>
      <c r="F71" s="2" t="s">
        <v>237</v>
      </c>
      <c r="G71" s="3" t="s">
        <v>529</v>
      </c>
      <c r="H71" s="3" t="s">
        <v>238</v>
      </c>
      <c r="I71" s="1" t="s">
        <v>15</v>
      </c>
      <c r="J71" s="3">
        <v>2014</v>
      </c>
      <c r="K71" s="17">
        <v>1</v>
      </c>
      <c r="L71" s="1" t="str">
        <f>HYPERLINK("http://ovidsp.ovid.com/ovidweb.cgi?T=JS&amp;NEWS=n&amp;CSC=Y&amp;PAGE=booktext&amp;D=books&amp;AN=01787273$&amp;XPATH=/PG(0)","http://ovidsp.ovid.com/ovidweb.cgi?T=JS&amp;NEWS=n&amp;CSC=Y&amp;PAGE=booktext&amp;D=books&amp;AN=01787273$&amp;XPATH=/PG(0)")</f>
        <v>http://ovidsp.ovid.com/ovidweb.cgi?T=JS&amp;NEWS=n&amp;CSC=Y&amp;PAGE=booktext&amp;D=books&amp;AN=01787273$&amp;XPATH=/PG(0)</v>
      </c>
      <c r="M71" s="4" t="str">
        <f>HYPERLINK("http://ovidsp.ovid.com/ovidweb.cgi?T=JS&amp;NEWS=n&amp;CSC=Y&amp;PAGE=booktext&amp;D=books&amp;AN=01787273$&amp;XPATH=/PG(0)","http://ovidsp.ovid.com/ovidweb.cgi?T=JS&amp;NEWS=n&amp;CSC=Y&amp;PAGE=booktext&amp;D=books&amp;AN=01787273$&amp;XPATH=/PG(0)")</f>
        <v>http://ovidsp.ovid.com/ovidweb.cgi?T=JS&amp;NEWS=n&amp;CSC=Y&amp;PAGE=booktext&amp;D=books&amp;AN=01787273$&amp;XPATH=/PG(0)</v>
      </c>
      <c r="N71" s="3"/>
      <c r="O71" s="3"/>
      <c r="P71" s="18"/>
    </row>
    <row r="72" spans="1:16" ht="31.2">
      <c r="A72" s="38">
        <v>70</v>
      </c>
      <c r="B72" s="17" t="s">
        <v>13</v>
      </c>
      <c r="C72" s="3" t="s">
        <v>32</v>
      </c>
      <c r="D72" s="20">
        <v>9781451192582</v>
      </c>
      <c r="E72" s="20">
        <v>9781451192582</v>
      </c>
      <c r="F72" s="2" t="s">
        <v>379</v>
      </c>
      <c r="G72" s="3" t="s">
        <v>529</v>
      </c>
      <c r="H72" s="3" t="s">
        <v>380</v>
      </c>
      <c r="I72" s="1" t="s">
        <v>15</v>
      </c>
      <c r="J72" s="3">
        <v>2014</v>
      </c>
      <c r="K72" s="17">
        <v>1</v>
      </c>
      <c r="L72" s="1" t="str">
        <f>HYPERLINK("http://ovidsp.ovid.com/ovidweb.cgi?T=JS&amp;NEWS=n&amp;CSC=Y&amp;PAGE=booktext&amp;D=books&amp;AN=01787373$&amp;XPATH=/PG(0)","http://ovidsp.ovid.com/ovidweb.cgi?T=JS&amp;NEWS=n&amp;CSC=Y&amp;PAGE=booktext&amp;D=books&amp;AN=01787373$&amp;XPATH=/PG(0)")</f>
        <v>http://ovidsp.ovid.com/ovidweb.cgi?T=JS&amp;NEWS=n&amp;CSC=Y&amp;PAGE=booktext&amp;D=books&amp;AN=01787373$&amp;XPATH=/PG(0)</v>
      </c>
      <c r="M72" s="4" t="str">
        <f>HYPERLINK("http://ovidsp.ovid.com/ovidweb.cgi?T=JS&amp;NEWS=n&amp;CSC=Y&amp;PAGE=booktext&amp;D=books&amp;AN=01787373$&amp;XPATH=/PG(0)","http://ovidsp.ovid.com/ovidweb.cgi?T=JS&amp;NEWS=n&amp;CSC=Y&amp;PAGE=booktext&amp;D=books&amp;AN=01787373$&amp;XPATH=/PG(0)")</f>
        <v>http://ovidsp.ovid.com/ovidweb.cgi?T=JS&amp;NEWS=n&amp;CSC=Y&amp;PAGE=booktext&amp;D=books&amp;AN=01787373$&amp;XPATH=/PG(0)</v>
      </c>
      <c r="N72" s="3"/>
      <c r="O72" s="3"/>
      <c r="P72" s="18"/>
    </row>
    <row r="73" spans="1:16" ht="46.8">
      <c r="A73" s="38">
        <v>71</v>
      </c>
      <c r="B73" s="17" t="s">
        <v>13</v>
      </c>
      <c r="C73" s="3" t="s">
        <v>56</v>
      </c>
      <c r="D73" s="20">
        <v>9781451184082</v>
      </c>
      <c r="E73" s="20">
        <v>9781451184082</v>
      </c>
      <c r="F73" s="2" t="s">
        <v>377</v>
      </c>
      <c r="G73" s="3" t="s">
        <v>529</v>
      </c>
      <c r="H73" s="3" t="s">
        <v>378</v>
      </c>
      <c r="I73" s="1" t="s">
        <v>15</v>
      </c>
      <c r="J73" s="3">
        <v>2013</v>
      </c>
      <c r="K73" s="17">
        <v>1</v>
      </c>
      <c r="L73" s="1" t="str">
        <f>HYPERLINK("http://ovidsp.ovid.com/ovidweb.cgi?T=JS&amp;NEWS=n&amp;CSC=Y&amp;PAGE=booktext&amp;D=books&amp;AN=01720563$&amp;XPATH=/PG(0)","http://ovidsp.ovid.com/ovidweb.cgi?T=JS&amp;NEWS=n&amp;CSC=Y&amp;PAGE=booktext&amp;D=books&amp;AN=01720563$&amp;XPATH=/PG(0)")</f>
        <v>http://ovidsp.ovid.com/ovidweb.cgi?T=JS&amp;NEWS=n&amp;CSC=Y&amp;PAGE=booktext&amp;D=books&amp;AN=01720563$&amp;XPATH=/PG(0)</v>
      </c>
      <c r="M73" s="4" t="str">
        <f>HYPERLINK("http://ovidsp.ovid.com/ovidweb.cgi?T=JS&amp;NEWS=n&amp;CSC=Y&amp;PAGE=booktext&amp;D=books&amp;AN=01720563$&amp;XPATH=/PG(0)","http://ovidsp.ovid.com/ovidweb.cgi?T=JS&amp;NEWS=n&amp;CSC=Y&amp;PAGE=booktext&amp;D=books&amp;AN=01720563$&amp;XPATH=/PG(0)")</f>
        <v>http://ovidsp.ovid.com/ovidweb.cgi?T=JS&amp;NEWS=n&amp;CSC=Y&amp;PAGE=booktext&amp;D=books&amp;AN=01720563$&amp;XPATH=/PG(0)</v>
      </c>
      <c r="N73" s="3"/>
      <c r="O73" s="3"/>
      <c r="P73" s="18"/>
    </row>
    <row r="74" spans="1:16" ht="31.2">
      <c r="A74" s="38">
        <v>72</v>
      </c>
      <c r="B74" s="17" t="s">
        <v>13</v>
      </c>
      <c r="C74" s="3" t="s">
        <v>149</v>
      </c>
      <c r="D74" s="20">
        <v>9781451144499</v>
      </c>
      <c r="E74" s="20">
        <v>9781451144499</v>
      </c>
      <c r="F74" s="2" t="s">
        <v>375</v>
      </c>
      <c r="G74" s="3" t="s">
        <v>529</v>
      </c>
      <c r="H74" s="3" t="s">
        <v>376</v>
      </c>
      <c r="I74" s="1" t="s">
        <v>15</v>
      </c>
      <c r="J74" s="3">
        <v>2014</v>
      </c>
      <c r="K74" s="17">
        <v>1</v>
      </c>
      <c r="L74" s="1" t="str">
        <f>HYPERLINK("http://ovidsp.ovid.com/ovidweb.cgi?T=JS&amp;NEWS=n&amp;CSC=Y&amp;PAGE=booktext&amp;D=books&amp;AN=01787281$&amp;XPATH=/PG(0)","http://ovidsp.ovid.com/ovidweb.cgi?T=JS&amp;NEWS=n&amp;CSC=Y&amp;PAGE=booktext&amp;D=books&amp;AN=01787281$&amp;XPATH=/PG(0)")</f>
        <v>http://ovidsp.ovid.com/ovidweb.cgi?T=JS&amp;NEWS=n&amp;CSC=Y&amp;PAGE=booktext&amp;D=books&amp;AN=01787281$&amp;XPATH=/PG(0)</v>
      </c>
      <c r="M74" s="4" t="str">
        <f>HYPERLINK("http://ovidsp.ovid.com/ovidweb.cgi?T=JS&amp;NEWS=n&amp;CSC=Y&amp;PAGE=booktext&amp;D=books&amp;AN=01787281$&amp;XPATH=/PG(0)","http://ovidsp.ovid.com/ovidweb.cgi?T=JS&amp;NEWS=n&amp;CSC=Y&amp;PAGE=booktext&amp;D=books&amp;AN=01787281$&amp;XPATH=/PG(0)")</f>
        <v>http://ovidsp.ovid.com/ovidweb.cgi?T=JS&amp;NEWS=n&amp;CSC=Y&amp;PAGE=booktext&amp;D=books&amp;AN=01787281$&amp;XPATH=/PG(0)</v>
      </c>
      <c r="N74" s="3"/>
      <c r="O74" s="3"/>
      <c r="P74" s="18"/>
    </row>
    <row r="75" spans="1:16" ht="15.75">
      <c r="A75" s="38">
        <v>73</v>
      </c>
      <c r="B75" s="17" t="s">
        <v>13</v>
      </c>
      <c r="C75" s="3" t="s">
        <v>148</v>
      </c>
      <c r="D75" s="20">
        <v>9781451173376</v>
      </c>
      <c r="E75" s="20">
        <v>9781451173376</v>
      </c>
      <c r="F75" s="2" t="s">
        <v>373</v>
      </c>
      <c r="G75" s="3" t="s">
        <v>529</v>
      </c>
      <c r="H75" s="3" t="s">
        <v>374</v>
      </c>
      <c r="I75" s="3" t="s">
        <v>205</v>
      </c>
      <c r="J75" s="3">
        <v>2014</v>
      </c>
      <c r="K75" s="17">
        <v>1</v>
      </c>
      <c r="L75" s="1" t="str">
        <f>HYPERLINK("http://ovidsp.ovid.com/ovidweb.cgi?T=JS&amp;NEWS=n&amp;CSC=Y&amp;PAGE=booktext&amp;D=books&amp;AN=01787274$&amp;XPATH=/PG(0)","http://ovidsp.ovid.com/ovidweb.cgi?T=JS&amp;NEWS=n&amp;CSC=Y&amp;PAGE=booktext&amp;D=books&amp;AN=01787274$&amp;XPATH=/PG(0)")</f>
        <v>http://ovidsp.ovid.com/ovidweb.cgi?T=JS&amp;NEWS=n&amp;CSC=Y&amp;PAGE=booktext&amp;D=books&amp;AN=01787274$&amp;XPATH=/PG(0)</v>
      </c>
      <c r="M75" s="4" t="str">
        <f>HYPERLINK("http://ovidsp.ovid.com/ovidweb.cgi?T=JS&amp;NEWS=n&amp;CSC=Y&amp;PAGE=booktext&amp;D=books&amp;AN=01787274$&amp;XPATH=/PG(0)","http://ovidsp.ovid.com/ovidweb.cgi?T=JS&amp;NEWS=n&amp;CSC=Y&amp;PAGE=booktext&amp;D=books&amp;AN=01787274$&amp;XPATH=/PG(0)")</f>
        <v>http://ovidsp.ovid.com/ovidweb.cgi?T=JS&amp;NEWS=n&amp;CSC=Y&amp;PAGE=booktext&amp;D=books&amp;AN=01787274$&amp;XPATH=/PG(0)</v>
      </c>
      <c r="N75" s="3"/>
      <c r="O75" s="3"/>
      <c r="P75" s="18"/>
    </row>
    <row r="76" spans="1:16" ht="15.75">
      <c r="A76" s="38">
        <v>74</v>
      </c>
      <c r="B76" s="17" t="s">
        <v>13</v>
      </c>
      <c r="C76" s="3" t="s">
        <v>147</v>
      </c>
      <c r="D76" s="20">
        <v>9781451109559</v>
      </c>
      <c r="E76" s="20">
        <v>9781451109559</v>
      </c>
      <c r="F76" s="2" t="s">
        <v>371</v>
      </c>
      <c r="G76" s="3" t="s">
        <v>534</v>
      </c>
      <c r="H76" s="3" t="s">
        <v>372</v>
      </c>
      <c r="I76" s="1" t="s">
        <v>15</v>
      </c>
      <c r="J76" s="3">
        <v>2014</v>
      </c>
      <c r="K76" s="17">
        <v>1</v>
      </c>
      <c r="L76" s="1" t="str">
        <f>HYPERLINK("http://ovidsp.ovid.com/ovidweb.cgi?T=JS&amp;NEWS=n&amp;CSC=Y&amp;PAGE=booktext&amp;D=books&amp;AN=01745920$&amp;XPATH=/PG(0)","http://ovidsp.ovid.com/ovidweb.cgi?T=JS&amp;NEWS=n&amp;CSC=Y&amp;PAGE=booktext&amp;D=books&amp;AN=01745920$&amp;XPATH=/PG(0)")</f>
        <v>http://ovidsp.ovid.com/ovidweb.cgi?T=JS&amp;NEWS=n&amp;CSC=Y&amp;PAGE=booktext&amp;D=books&amp;AN=01745920$&amp;XPATH=/PG(0)</v>
      </c>
      <c r="M76" s="4" t="str">
        <f>HYPERLINK("http://ovidsp.ovid.com/ovidweb.cgi?T=JS&amp;NEWS=n&amp;CSC=Y&amp;PAGE=booktext&amp;D=books&amp;AN=01745920$&amp;XPATH=/PG(0)","http://ovidsp.ovid.com/ovidweb.cgi?T=JS&amp;NEWS=n&amp;CSC=Y&amp;PAGE=booktext&amp;D=books&amp;AN=01745920$&amp;XPATH=/PG(0)")</f>
        <v>http://ovidsp.ovid.com/ovidweb.cgi?T=JS&amp;NEWS=n&amp;CSC=Y&amp;PAGE=booktext&amp;D=books&amp;AN=01745920$&amp;XPATH=/PG(0)</v>
      </c>
      <c r="N76" s="3"/>
      <c r="O76" s="3"/>
      <c r="P76" s="18"/>
    </row>
    <row r="77" spans="1:16" ht="31.2">
      <c r="A77" s="38">
        <v>75</v>
      </c>
      <c r="B77" s="17" t="s">
        <v>13</v>
      </c>
      <c r="C77" s="3" t="s">
        <v>146</v>
      </c>
      <c r="D77" s="20">
        <v>9781451107142</v>
      </c>
      <c r="E77" s="20">
        <v>9781451107142</v>
      </c>
      <c r="F77" s="2" t="s">
        <v>369</v>
      </c>
      <c r="G77" s="3" t="s">
        <v>528</v>
      </c>
      <c r="H77" s="3" t="s">
        <v>370</v>
      </c>
      <c r="I77" s="1" t="s">
        <v>15</v>
      </c>
      <c r="J77" s="3">
        <v>2014</v>
      </c>
      <c r="K77" s="17">
        <v>1</v>
      </c>
      <c r="L77" s="1" t="str">
        <f>HYPERLINK("http://ovidsp.ovid.com/ovidweb.cgi?T=JS&amp;NEWS=n&amp;CSC=Y&amp;PAGE=booktext&amp;D=books&amp;AN=01762473$&amp;XPATH=/PG(0)","http://ovidsp.ovid.com/ovidweb.cgi?T=JS&amp;NEWS=n&amp;CSC=Y&amp;PAGE=booktext&amp;D=books&amp;AN=01762473$&amp;XPATH=/PG(0)")</f>
        <v>http://ovidsp.ovid.com/ovidweb.cgi?T=JS&amp;NEWS=n&amp;CSC=Y&amp;PAGE=booktext&amp;D=books&amp;AN=01762473$&amp;XPATH=/PG(0)</v>
      </c>
      <c r="M77" s="4" t="str">
        <f>HYPERLINK("http://ovidsp.ovid.com/ovidweb.cgi?T=JS&amp;NEWS=n&amp;CSC=Y&amp;PAGE=booktext&amp;D=books&amp;AN=01762473$&amp;XPATH=/PG(0)","http://ovidsp.ovid.com/ovidweb.cgi?T=JS&amp;NEWS=n&amp;CSC=Y&amp;PAGE=booktext&amp;D=books&amp;AN=01762473$&amp;XPATH=/PG(0)")</f>
        <v>http://ovidsp.ovid.com/ovidweb.cgi?T=JS&amp;NEWS=n&amp;CSC=Y&amp;PAGE=booktext&amp;D=books&amp;AN=01762473$&amp;XPATH=/PG(0)</v>
      </c>
      <c r="N77" s="3"/>
      <c r="O77" s="3"/>
      <c r="P77" s="18"/>
    </row>
    <row r="78" spans="1:16" ht="31.2">
      <c r="A78" s="38">
        <v>76</v>
      </c>
      <c r="B78" s="17" t="s">
        <v>13</v>
      </c>
      <c r="C78" s="3" t="s">
        <v>87</v>
      </c>
      <c r="D78" s="20">
        <v>9781451127409</v>
      </c>
      <c r="E78" s="20">
        <v>9781451127409</v>
      </c>
      <c r="F78" s="2" t="s">
        <v>145</v>
      </c>
      <c r="G78" s="3" t="s">
        <v>536</v>
      </c>
      <c r="H78" s="3" t="s">
        <v>523</v>
      </c>
      <c r="I78" s="1" t="s">
        <v>15</v>
      </c>
      <c r="J78" s="3">
        <v>2014</v>
      </c>
      <c r="K78" s="17">
        <v>1</v>
      </c>
      <c r="L78" s="1" t="str">
        <f>HYPERLINK("http://ovidsp.ovid.com/ovidweb.cgi?T=JS&amp;NEWS=n&amp;CSC=Y&amp;PAGE=booktext&amp;D=books&amp;AN=01762465$&amp;XPATH=/PG(0)","http://ovidsp.ovid.com/ovidweb.cgi?T=JS&amp;NEWS=n&amp;CSC=Y&amp;PAGE=booktext&amp;D=books&amp;AN=01762465$&amp;XPATH=/PG(0)")</f>
        <v>http://ovidsp.ovid.com/ovidweb.cgi?T=JS&amp;NEWS=n&amp;CSC=Y&amp;PAGE=booktext&amp;D=books&amp;AN=01762465$&amp;XPATH=/PG(0)</v>
      </c>
      <c r="M78" s="4" t="str">
        <f>HYPERLINK("http://ovidsp.ovid.com/ovidweb.cgi?T=JS&amp;NEWS=n&amp;CSC=Y&amp;PAGE=booktext&amp;D=books&amp;AN=01762465$&amp;XPATH=/PG(0)","http://ovidsp.ovid.com/ovidweb.cgi?T=JS&amp;NEWS=n&amp;CSC=Y&amp;PAGE=booktext&amp;D=books&amp;AN=01762465$&amp;XPATH=/PG(0)")</f>
        <v>http://ovidsp.ovid.com/ovidweb.cgi?T=JS&amp;NEWS=n&amp;CSC=Y&amp;PAGE=booktext&amp;D=books&amp;AN=01762465$&amp;XPATH=/PG(0)</v>
      </c>
      <c r="N78" s="3"/>
      <c r="O78" s="3"/>
      <c r="P78" s="18"/>
    </row>
    <row r="79" spans="1:16" ht="31.2">
      <c r="A79" s="38">
        <v>77</v>
      </c>
      <c r="B79" s="17" t="s">
        <v>13</v>
      </c>
      <c r="C79" s="3" t="s">
        <v>144</v>
      </c>
      <c r="D79" s="23">
        <v>9781496308061</v>
      </c>
      <c r="E79" s="23">
        <v>9781496308061</v>
      </c>
      <c r="F79" s="2" t="s">
        <v>564</v>
      </c>
      <c r="G79" s="3" t="s">
        <v>529</v>
      </c>
      <c r="H79" s="3" t="s">
        <v>522</v>
      </c>
      <c r="I79" s="1" t="s">
        <v>15</v>
      </c>
      <c r="J79" s="3">
        <v>2014</v>
      </c>
      <c r="K79" s="17">
        <v>1</v>
      </c>
      <c r="L79" s="1" t="str">
        <f>HYPERLINK("http://ovidsp.ovid.com/ovidweb.cgi?T=JS&amp;NEWS=n&amp;CSC=Y&amp;PAGE=booktext&amp;D=books&amp;AN=01833044$&amp;XPATH=/PG(0)","http://ovidsp.ovid.com/ovidweb.cgi?T=JS&amp;NEWS=n&amp;CSC=Y&amp;PAGE=booktext&amp;D=books&amp;AN=01833044$&amp;XPATH=/PG(0)")</f>
        <v>http://ovidsp.ovid.com/ovidweb.cgi?T=JS&amp;NEWS=n&amp;CSC=Y&amp;PAGE=booktext&amp;D=books&amp;AN=01833044$&amp;XPATH=/PG(0)</v>
      </c>
      <c r="M79" s="4" t="str">
        <f>HYPERLINK("http://ovidsp.ovid.com/ovidweb.cgi?T=JS&amp;NEWS=n&amp;CSC=Y&amp;PAGE=booktext&amp;D=books&amp;AN=01833044$&amp;XPATH=/PG(0)","http://ovidsp.ovid.com/ovidweb.cgi?T=JS&amp;NEWS=n&amp;CSC=Y&amp;PAGE=booktext&amp;D=books&amp;AN=01833044$&amp;XPATH=/PG(0)")</f>
        <v>http://ovidsp.ovid.com/ovidweb.cgi?T=JS&amp;NEWS=n&amp;CSC=Y&amp;PAGE=booktext&amp;D=books&amp;AN=01833044$&amp;XPATH=/PG(0)</v>
      </c>
      <c r="N79" s="3"/>
      <c r="O79" s="3"/>
      <c r="P79" s="18"/>
    </row>
    <row r="80" spans="1:16" ht="15.75">
      <c r="A80" s="38">
        <v>78</v>
      </c>
      <c r="B80" s="17" t="s">
        <v>13</v>
      </c>
      <c r="C80" s="3" t="s">
        <v>142</v>
      </c>
      <c r="D80" s="20">
        <v>9781451176155</v>
      </c>
      <c r="E80" s="20">
        <v>9781451176155</v>
      </c>
      <c r="F80" s="2" t="s">
        <v>143</v>
      </c>
      <c r="G80" s="3" t="s">
        <v>534</v>
      </c>
      <c r="H80" s="3" t="s">
        <v>521</v>
      </c>
      <c r="I80" s="1" t="s">
        <v>15</v>
      </c>
      <c r="J80" s="3">
        <v>2013</v>
      </c>
      <c r="K80" s="17">
        <v>1</v>
      </c>
      <c r="L80" s="1" t="str">
        <f>HYPERLINK("http://ovidsp.ovid.com/ovidweb.cgi?T=JS&amp;NEWS=n&amp;CSC=Y&amp;PAGE=booktext&amp;D=books&amp;AN=01735166$&amp;XPATH=/PG(0)","http://ovidsp.ovid.com/ovidweb.cgi?T=JS&amp;NEWS=n&amp;CSC=Y&amp;PAGE=booktext&amp;D=books&amp;AN=01735166$&amp;XPATH=/PG(0)")</f>
        <v>http://ovidsp.ovid.com/ovidweb.cgi?T=JS&amp;NEWS=n&amp;CSC=Y&amp;PAGE=booktext&amp;D=books&amp;AN=01735166$&amp;XPATH=/PG(0)</v>
      </c>
      <c r="M80" s="4" t="str">
        <f>HYPERLINK("http://ovidsp.ovid.com/ovidweb.cgi?T=JS&amp;NEWS=n&amp;CSC=Y&amp;PAGE=booktext&amp;D=books&amp;AN=01735166$&amp;XPATH=/PG(0)","http://ovidsp.ovid.com/ovidweb.cgi?T=JS&amp;NEWS=n&amp;CSC=Y&amp;PAGE=booktext&amp;D=books&amp;AN=01735166$&amp;XPATH=/PG(0)")</f>
        <v>http://ovidsp.ovid.com/ovidweb.cgi?T=JS&amp;NEWS=n&amp;CSC=Y&amp;PAGE=booktext&amp;D=books&amp;AN=01735166$&amp;XPATH=/PG(0)</v>
      </c>
      <c r="N80" s="3"/>
      <c r="O80" s="3"/>
      <c r="P80" s="18"/>
    </row>
    <row r="81" spans="1:16" ht="15.75">
      <c r="A81" s="38">
        <v>79</v>
      </c>
      <c r="B81" s="17" t="s">
        <v>13</v>
      </c>
      <c r="C81" s="3" t="s">
        <v>140</v>
      </c>
      <c r="D81" s="20">
        <v>9781451193626</v>
      </c>
      <c r="E81" s="20">
        <v>9781451193626</v>
      </c>
      <c r="F81" s="2" t="s">
        <v>141</v>
      </c>
      <c r="G81" s="3" t="s">
        <v>528</v>
      </c>
      <c r="H81" s="3" t="s">
        <v>520</v>
      </c>
      <c r="I81" s="1" t="s">
        <v>15</v>
      </c>
      <c r="J81" s="3">
        <v>2015</v>
      </c>
      <c r="K81" s="17">
        <v>1</v>
      </c>
      <c r="L81" s="1" t="str">
        <f>HYPERLINK("http://ovidsp.ovid.com/ovidweb.cgi?T=JS&amp;NEWS=n&amp;CSC=Y&amp;PAGE=booktext&amp;D=books&amp;AN=01833045$&amp;XPATH=/PG(0)","http://ovidsp.ovid.com/ovidweb.cgi?T=JS&amp;NEWS=n&amp;CSC=Y&amp;PAGE=booktext&amp;D=books&amp;AN=01833045$&amp;XPATH=/PG(0)")</f>
        <v>http://ovidsp.ovid.com/ovidweb.cgi?T=JS&amp;NEWS=n&amp;CSC=Y&amp;PAGE=booktext&amp;D=books&amp;AN=01833045$&amp;XPATH=/PG(0)</v>
      </c>
      <c r="M81" s="4" t="str">
        <f>HYPERLINK("http://ovidsp.ovid.com/ovidweb.cgi?T=JS&amp;NEWS=n&amp;CSC=Y&amp;PAGE=booktext&amp;D=books&amp;AN=01833045$&amp;XPATH=/PG(0)","http://ovidsp.ovid.com/ovidweb.cgi?T=JS&amp;NEWS=n&amp;CSC=Y&amp;PAGE=booktext&amp;D=books&amp;AN=01833045$&amp;XPATH=/PG(0)")</f>
        <v>http://ovidsp.ovid.com/ovidweb.cgi?T=JS&amp;NEWS=n&amp;CSC=Y&amp;PAGE=booktext&amp;D=books&amp;AN=01833045$&amp;XPATH=/PG(0)</v>
      </c>
      <c r="N81" s="3"/>
      <c r="O81" s="3"/>
      <c r="P81" s="18"/>
    </row>
    <row r="82" spans="1:16" ht="15.75">
      <c r="A82" s="38">
        <v>80</v>
      </c>
      <c r="B82" s="17" t="s">
        <v>13</v>
      </c>
      <c r="C82" s="3" t="s">
        <v>32</v>
      </c>
      <c r="D82" s="20">
        <v>9781451185010</v>
      </c>
      <c r="E82" s="20">
        <v>9781451185010</v>
      </c>
      <c r="F82" s="2" t="s">
        <v>139</v>
      </c>
      <c r="G82" s="3" t="s">
        <v>529</v>
      </c>
      <c r="H82" s="3" t="s">
        <v>519</v>
      </c>
      <c r="I82" s="1" t="s">
        <v>15</v>
      </c>
      <c r="J82" s="3">
        <v>2015</v>
      </c>
      <c r="K82" s="17">
        <v>1</v>
      </c>
      <c r="L82" s="1" t="str">
        <f>HYPERLINK("http://ovidsp.ovid.com/ovidweb.cgi?T=JS&amp;NEWS=n&amp;CSC=Y&amp;PAGE=booktext&amp;D=books&amp;AN=01787275$&amp;XPATH=/PG(0)","http://ovidsp.ovid.com/ovidweb.cgi?T=JS&amp;NEWS=n&amp;CSC=Y&amp;PAGE=booktext&amp;D=books&amp;AN=01787275$&amp;XPATH=/PG(0)")</f>
        <v>http://ovidsp.ovid.com/ovidweb.cgi?T=JS&amp;NEWS=n&amp;CSC=Y&amp;PAGE=booktext&amp;D=books&amp;AN=01787275$&amp;XPATH=/PG(0)</v>
      </c>
      <c r="M82" s="4" t="str">
        <f>HYPERLINK("http://ovidsp.ovid.com/ovidweb.cgi?T=JS&amp;NEWS=n&amp;CSC=Y&amp;PAGE=booktext&amp;D=books&amp;AN=01787275$&amp;XPATH=/PG(0)","http://ovidsp.ovid.com/ovidweb.cgi?T=JS&amp;NEWS=n&amp;CSC=Y&amp;PAGE=booktext&amp;D=books&amp;AN=01787275$&amp;XPATH=/PG(0)")</f>
        <v>http://ovidsp.ovid.com/ovidweb.cgi?T=JS&amp;NEWS=n&amp;CSC=Y&amp;PAGE=booktext&amp;D=books&amp;AN=01787275$&amp;XPATH=/PG(0)</v>
      </c>
      <c r="N82" s="3"/>
      <c r="O82" s="3"/>
      <c r="P82" s="18"/>
    </row>
    <row r="83" spans="1:16" ht="15.75">
      <c r="A83" s="38">
        <v>81</v>
      </c>
      <c r="B83" s="17" t="s">
        <v>13</v>
      </c>
      <c r="C83" s="3" t="s">
        <v>137</v>
      </c>
      <c r="D83" s="20">
        <v>9781451175479</v>
      </c>
      <c r="E83" s="20">
        <v>9781451175479</v>
      </c>
      <c r="F83" s="2" t="s">
        <v>138</v>
      </c>
      <c r="G83" s="3" t="s">
        <v>529</v>
      </c>
      <c r="H83" s="3" t="s">
        <v>518</v>
      </c>
      <c r="I83" s="1" t="s">
        <v>15</v>
      </c>
      <c r="J83" s="3">
        <v>2013</v>
      </c>
      <c r="K83" s="17">
        <v>1</v>
      </c>
      <c r="L83" s="1" t="str">
        <f>HYPERLINK("http://ovidsp.ovid.com/ovidweb.cgi?T=JS&amp;NEWS=n&amp;CSC=Y&amp;PAGE=booktext&amp;D=books&amp;AN=01735157$&amp;XPATH=/PG(0)","http://ovidsp.ovid.com/ovidweb.cgi?T=JS&amp;NEWS=n&amp;CSC=Y&amp;PAGE=booktext&amp;D=books&amp;AN=01735157$&amp;XPATH=/PG(0)")</f>
        <v>http://ovidsp.ovid.com/ovidweb.cgi?T=JS&amp;NEWS=n&amp;CSC=Y&amp;PAGE=booktext&amp;D=books&amp;AN=01735157$&amp;XPATH=/PG(0)</v>
      </c>
      <c r="M83" s="4" t="str">
        <f>HYPERLINK("http://ovidsp.ovid.com/ovidweb.cgi?T=JS&amp;NEWS=n&amp;CSC=Y&amp;PAGE=booktext&amp;D=books&amp;AN=01735157$&amp;XPATH=/PG(0)","http://ovidsp.ovid.com/ovidweb.cgi?T=JS&amp;NEWS=n&amp;CSC=Y&amp;PAGE=booktext&amp;D=books&amp;AN=01735157$&amp;XPATH=/PG(0)")</f>
        <v>http://ovidsp.ovid.com/ovidweb.cgi?T=JS&amp;NEWS=n&amp;CSC=Y&amp;PAGE=booktext&amp;D=books&amp;AN=01735157$&amp;XPATH=/PG(0)</v>
      </c>
      <c r="N83" s="3"/>
      <c r="O83" s="3"/>
      <c r="P83" s="18"/>
    </row>
    <row r="84" spans="1:16" ht="15.75">
      <c r="A84" s="38">
        <v>82</v>
      </c>
      <c r="B84" s="17" t="s">
        <v>13</v>
      </c>
      <c r="C84" s="3" t="s">
        <v>135</v>
      </c>
      <c r="D84" s="20">
        <v>9781451175486</v>
      </c>
      <c r="E84" s="20">
        <v>9781451175486</v>
      </c>
      <c r="F84" s="2" t="s">
        <v>136</v>
      </c>
      <c r="G84" s="3" t="s">
        <v>529</v>
      </c>
      <c r="H84" s="3" t="s">
        <v>517</v>
      </c>
      <c r="I84" s="1" t="s">
        <v>15</v>
      </c>
      <c r="J84" s="3">
        <v>2014</v>
      </c>
      <c r="K84" s="17">
        <v>1</v>
      </c>
      <c r="L84" s="1" t="str">
        <f>HYPERLINK("http://ovidsp.ovid.com/ovidweb.cgi?T=JS&amp;NEWS=n&amp;CSC=Y&amp;PAGE=booktext&amp;D=books&amp;AN=01762484$&amp;XPATH=/PG(0)","http://ovidsp.ovid.com/ovidweb.cgi?T=JS&amp;NEWS=n&amp;CSC=Y&amp;PAGE=booktext&amp;D=books&amp;AN=01762484$&amp;XPATH=/PG(0)")</f>
        <v>http://ovidsp.ovid.com/ovidweb.cgi?T=JS&amp;NEWS=n&amp;CSC=Y&amp;PAGE=booktext&amp;D=books&amp;AN=01762484$&amp;XPATH=/PG(0)</v>
      </c>
      <c r="M84" s="4" t="str">
        <f>HYPERLINK("http://ovidsp.ovid.com/ovidweb.cgi?T=JS&amp;NEWS=n&amp;CSC=Y&amp;PAGE=booktext&amp;D=books&amp;AN=01762484$&amp;XPATH=/PG(0)","http://ovidsp.ovid.com/ovidweb.cgi?T=JS&amp;NEWS=n&amp;CSC=Y&amp;PAGE=booktext&amp;D=books&amp;AN=01762484$&amp;XPATH=/PG(0)")</f>
        <v>http://ovidsp.ovid.com/ovidweb.cgi?T=JS&amp;NEWS=n&amp;CSC=Y&amp;PAGE=booktext&amp;D=books&amp;AN=01762484$&amp;XPATH=/PG(0)</v>
      </c>
      <c r="N84" s="3"/>
      <c r="O84" s="3"/>
      <c r="P84" s="18"/>
    </row>
    <row r="85" spans="1:16" ht="15.75">
      <c r="A85" s="38">
        <v>83</v>
      </c>
      <c r="B85" s="17" t="s">
        <v>13</v>
      </c>
      <c r="C85" s="3" t="s">
        <v>56</v>
      </c>
      <c r="D85" s="20">
        <v>9781451193268</v>
      </c>
      <c r="E85" s="20">
        <v>9781451193268</v>
      </c>
      <c r="F85" s="2" t="s">
        <v>134</v>
      </c>
      <c r="G85" s="3" t="s">
        <v>529</v>
      </c>
      <c r="H85" s="3" t="s">
        <v>516</v>
      </c>
      <c r="I85" s="1" t="s">
        <v>15</v>
      </c>
      <c r="J85" s="3">
        <v>2015</v>
      </c>
      <c r="K85" s="17">
        <v>1</v>
      </c>
      <c r="L85" s="1" t="str">
        <f>HYPERLINK("http://ovidsp.ovid.com/ovidweb.cgi?T=JS&amp;NEWS=n&amp;CSC=Y&amp;PAGE=booktext&amp;D=books&amp;AN=01833077$&amp;XPATH=/PG(0)","http://ovidsp.ovid.com/ovidweb.cgi?T=JS&amp;NEWS=n&amp;CSC=Y&amp;PAGE=booktext&amp;D=books&amp;AN=01833077$&amp;XPATH=/PG(0)")</f>
        <v>http://ovidsp.ovid.com/ovidweb.cgi?T=JS&amp;NEWS=n&amp;CSC=Y&amp;PAGE=booktext&amp;D=books&amp;AN=01833077$&amp;XPATH=/PG(0)</v>
      </c>
      <c r="M85" s="4" t="str">
        <f>HYPERLINK("http://ovidsp.ovid.com/ovidweb.cgi?T=JS&amp;NEWS=n&amp;CSC=Y&amp;PAGE=booktext&amp;D=books&amp;AN=01833077$&amp;XPATH=/PG(0)","http://ovidsp.ovid.com/ovidweb.cgi?T=JS&amp;NEWS=n&amp;CSC=Y&amp;PAGE=booktext&amp;D=books&amp;AN=01833077$&amp;XPATH=/PG(0)")</f>
        <v>http://ovidsp.ovid.com/ovidweb.cgi?T=JS&amp;NEWS=n&amp;CSC=Y&amp;PAGE=booktext&amp;D=books&amp;AN=01833077$&amp;XPATH=/PG(0)</v>
      </c>
      <c r="N85" s="3"/>
      <c r="O85" s="3"/>
      <c r="P85" s="18"/>
    </row>
    <row r="86" spans="1:16" ht="15.75">
      <c r="A86" s="38">
        <v>84</v>
      </c>
      <c r="B86" s="17" t="s">
        <v>13</v>
      </c>
      <c r="C86" s="3" t="s">
        <v>132</v>
      </c>
      <c r="D86" s="20">
        <v>9781451172836</v>
      </c>
      <c r="E86" s="20">
        <v>9781451172836</v>
      </c>
      <c r="F86" s="2" t="s">
        <v>133</v>
      </c>
      <c r="G86" s="3" t="s">
        <v>533</v>
      </c>
      <c r="H86" s="3" t="s">
        <v>515</v>
      </c>
      <c r="I86" s="1" t="s">
        <v>15</v>
      </c>
      <c r="J86" s="3">
        <v>2014</v>
      </c>
      <c r="K86" s="17">
        <v>1</v>
      </c>
      <c r="L86" s="1" t="str">
        <f>HYPERLINK("http://ovidsp.ovid.com/ovidweb.cgi?T=JS&amp;NEWS=n&amp;CSC=Y&amp;PAGE=booktext&amp;D=books&amp;AN=01762475$&amp;XPATH=/PG(0)","http://ovidsp.ovid.com/ovidweb.cgi?T=JS&amp;NEWS=n&amp;CSC=Y&amp;PAGE=booktext&amp;D=books&amp;AN=01762475$&amp;XPATH=/PG(0)")</f>
        <v>http://ovidsp.ovid.com/ovidweb.cgi?T=JS&amp;NEWS=n&amp;CSC=Y&amp;PAGE=booktext&amp;D=books&amp;AN=01762475$&amp;XPATH=/PG(0)</v>
      </c>
      <c r="M86" s="4" t="str">
        <f>HYPERLINK("http://ovidsp.ovid.com/ovidweb.cgi?T=JS&amp;NEWS=n&amp;CSC=Y&amp;PAGE=booktext&amp;D=books&amp;AN=01762475$&amp;XPATH=/PG(0)","http://ovidsp.ovid.com/ovidweb.cgi?T=JS&amp;NEWS=n&amp;CSC=Y&amp;PAGE=booktext&amp;D=books&amp;AN=01762475$&amp;XPATH=/PG(0)")</f>
        <v>http://ovidsp.ovid.com/ovidweb.cgi?T=JS&amp;NEWS=n&amp;CSC=Y&amp;PAGE=booktext&amp;D=books&amp;AN=01762475$&amp;XPATH=/PG(0)</v>
      </c>
      <c r="N86" s="3"/>
      <c r="O86" s="3"/>
      <c r="P86" s="18"/>
    </row>
    <row r="87" spans="1:16" ht="31.2">
      <c r="A87" s="38">
        <v>85</v>
      </c>
      <c r="B87" s="17" t="s">
        <v>13</v>
      </c>
      <c r="C87" s="3" t="s">
        <v>130</v>
      </c>
      <c r="D87" s="20">
        <v>9781451188813</v>
      </c>
      <c r="E87" s="20">
        <v>9781451188813</v>
      </c>
      <c r="F87" s="2" t="s">
        <v>131</v>
      </c>
      <c r="G87" s="3" t="s">
        <v>533</v>
      </c>
      <c r="H87" s="3" t="s">
        <v>514</v>
      </c>
      <c r="I87" s="1" t="s">
        <v>15</v>
      </c>
      <c r="J87" s="3">
        <v>2015</v>
      </c>
      <c r="K87" s="17">
        <v>1</v>
      </c>
      <c r="L87" s="1" t="str">
        <f>HYPERLINK("http://ovidsp.ovid.com/ovidweb.cgi?T=JS&amp;NEWS=n&amp;CSC=Y&amp;PAGE=booktext&amp;D=books&amp;AN=01817268$&amp;XPATH=/PG(0)","http://ovidsp.ovid.com/ovidweb.cgi?T=JS&amp;NEWS=n&amp;CSC=Y&amp;PAGE=booktext&amp;D=books&amp;AN=01817268$&amp;XPATH=/PG(0)")</f>
        <v>http://ovidsp.ovid.com/ovidweb.cgi?T=JS&amp;NEWS=n&amp;CSC=Y&amp;PAGE=booktext&amp;D=books&amp;AN=01817268$&amp;XPATH=/PG(0)</v>
      </c>
      <c r="M87" s="4" t="str">
        <f>HYPERLINK("http://ovidsp.ovid.com/ovidweb.cgi?T=JS&amp;NEWS=n&amp;CSC=Y&amp;PAGE=booktext&amp;D=books&amp;AN=01817268$&amp;XPATH=/PG(0)","http://ovidsp.ovid.com/ovidweb.cgi?T=JS&amp;NEWS=n&amp;CSC=Y&amp;PAGE=booktext&amp;D=books&amp;AN=01817268$&amp;XPATH=/PG(0)")</f>
        <v>http://ovidsp.ovid.com/ovidweb.cgi?T=JS&amp;NEWS=n&amp;CSC=Y&amp;PAGE=booktext&amp;D=books&amp;AN=01817268$&amp;XPATH=/PG(0)</v>
      </c>
      <c r="N87" s="3"/>
      <c r="O87" s="3"/>
      <c r="P87" s="18"/>
    </row>
    <row r="88" spans="1:16" ht="31.2">
      <c r="A88" s="38">
        <v>86</v>
      </c>
      <c r="B88" s="17" t="s">
        <v>13</v>
      </c>
      <c r="C88" s="3" t="s">
        <v>128</v>
      </c>
      <c r="D88" s="20">
        <v>9781449687274</v>
      </c>
      <c r="E88" s="20">
        <v>9781449687274</v>
      </c>
      <c r="F88" s="2" t="s">
        <v>129</v>
      </c>
      <c r="G88" s="3" t="s">
        <v>532</v>
      </c>
      <c r="H88" s="3" t="s">
        <v>513</v>
      </c>
      <c r="I88" s="1" t="s">
        <v>28</v>
      </c>
      <c r="J88" s="3">
        <v>2014</v>
      </c>
      <c r="K88" s="17">
        <v>1</v>
      </c>
      <c r="L88" s="1" t="str">
        <f>HYPERLINK("http://ovidsp.ovid.com/ovidweb.cgi?T=JS&amp;NEWS=n&amp;CSC=Y&amp;PAGE=booktext&amp;D=books&amp;AN=01812590$&amp;XPATH=/PG(0)","http://ovidsp.ovid.com/ovidweb.cgi?T=JS&amp;NEWS=n&amp;CSC=Y&amp;PAGE=booktext&amp;D=books&amp;AN=01812590$&amp;XPATH=/PG(0)")</f>
        <v>http://ovidsp.ovid.com/ovidweb.cgi?T=JS&amp;NEWS=n&amp;CSC=Y&amp;PAGE=booktext&amp;D=books&amp;AN=01812590$&amp;XPATH=/PG(0)</v>
      </c>
      <c r="M88" s="4" t="str">
        <f>HYPERLINK("http://ovidsp.ovid.com/ovidweb.cgi?T=JS&amp;NEWS=n&amp;CSC=Y&amp;PAGE=booktext&amp;D=books&amp;AN=01812590$&amp;XPATH=/PG(0)","http://ovidsp.ovid.com/ovidweb.cgi?T=JS&amp;NEWS=n&amp;CSC=Y&amp;PAGE=booktext&amp;D=books&amp;AN=01812590$&amp;XPATH=/PG(0)")</f>
        <v>http://ovidsp.ovid.com/ovidweb.cgi?T=JS&amp;NEWS=n&amp;CSC=Y&amp;PAGE=booktext&amp;D=books&amp;AN=01812590$&amp;XPATH=/PG(0)</v>
      </c>
      <c r="N88" s="3"/>
      <c r="O88" s="3"/>
      <c r="P88" s="18"/>
    </row>
    <row r="89" spans="1:16" ht="31.2">
      <c r="A89" s="38">
        <v>87</v>
      </c>
      <c r="B89" s="17" t="s">
        <v>13</v>
      </c>
      <c r="C89" s="3" t="s">
        <v>510</v>
      </c>
      <c r="D89" s="20">
        <v>9781451120233</v>
      </c>
      <c r="E89" s="20">
        <v>9781451120233</v>
      </c>
      <c r="F89" s="2" t="s">
        <v>511</v>
      </c>
      <c r="G89" s="3" t="s">
        <v>529</v>
      </c>
      <c r="H89" s="3" t="s">
        <v>512</v>
      </c>
      <c r="I89" s="1" t="s">
        <v>15</v>
      </c>
      <c r="J89" s="3">
        <v>2013</v>
      </c>
      <c r="K89" s="17">
        <v>1</v>
      </c>
      <c r="L89" s="1" t="str">
        <f>HYPERLINK("http://ovidsp.ovid.com/ovidweb.cgi?T=JS&amp;NEWS=n&amp;CSC=Y&amp;PAGE=booktext&amp;D=books&amp;AN=01735159$&amp;XPATH=/PG(0)","http://ovidsp.ovid.com/ovidweb.cgi?T=JS&amp;NEWS=n&amp;CSC=Y&amp;PAGE=booktext&amp;D=books&amp;AN=01735159$&amp;XPATH=/PG(0)")</f>
        <v>http://ovidsp.ovid.com/ovidweb.cgi?T=JS&amp;NEWS=n&amp;CSC=Y&amp;PAGE=booktext&amp;D=books&amp;AN=01735159$&amp;XPATH=/PG(0)</v>
      </c>
      <c r="M89" s="4" t="str">
        <f>HYPERLINK("http://ovidsp.ovid.com/ovidweb.cgi?T=JS&amp;NEWS=n&amp;CSC=Y&amp;PAGE=booktext&amp;D=books&amp;AN=01735159$&amp;XPATH=/PG(0)","http://ovidsp.ovid.com/ovidweb.cgi?T=JS&amp;NEWS=n&amp;CSC=Y&amp;PAGE=booktext&amp;D=books&amp;AN=01735159$&amp;XPATH=/PG(0)")</f>
        <v>http://ovidsp.ovid.com/ovidweb.cgi?T=JS&amp;NEWS=n&amp;CSC=Y&amp;PAGE=booktext&amp;D=books&amp;AN=01735159$&amp;XPATH=/PG(0)</v>
      </c>
      <c r="N89" s="3"/>
      <c r="O89" s="3"/>
      <c r="P89" s="18"/>
    </row>
    <row r="90" spans="1:16" ht="31.2">
      <c r="A90" s="38">
        <v>88</v>
      </c>
      <c r="B90" s="17" t="s">
        <v>13</v>
      </c>
      <c r="C90" s="3" t="s">
        <v>126</v>
      </c>
      <c r="D90" s="20">
        <v>9781451191042</v>
      </c>
      <c r="E90" s="20">
        <v>9781451191042</v>
      </c>
      <c r="F90" s="2" t="s">
        <v>127</v>
      </c>
      <c r="G90" s="3" t="s">
        <v>529</v>
      </c>
      <c r="H90" s="3" t="s">
        <v>509</v>
      </c>
      <c r="I90" s="1" t="s">
        <v>15</v>
      </c>
      <c r="J90" s="3">
        <v>2014</v>
      </c>
      <c r="K90" s="17">
        <v>1</v>
      </c>
      <c r="L90" s="1" t="str">
        <f>HYPERLINK("http://ovidsp.ovid.com/ovidweb.cgi?T=JS&amp;NEWS=n&amp;CSC=Y&amp;PAGE=booktext&amp;D=books&amp;AN=01787276$&amp;XPATH=/PG(0)","http://ovidsp.ovid.com/ovidweb.cgi?T=JS&amp;NEWS=n&amp;CSC=Y&amp;PAGE=booktext&amp;D=books&amp;AN=01787276$&amp;XPATH=/PG(0)")</f>
        <v>http://ovidsp.ovid.com/ovidweb.cgi?T=JS&amp;NEWS=n&amp;CSC=Y&amp;PAGE=booktext&amp;D=books&amp;AN=01787276$&amp;XPATH=/PG(0)</v>
      </c>
      <c r="M90" s="4" t="str">
        <f>HYPERLINK("http://ovidsp.ovid.com/ovidweb.cgi?T=JS&amp;NEWS=n&amp;CSC=Y&amp;PAGE=booktext&amp;D=books&amp;AN=01787276$&amp;XPATH=/PG(0)","http://ovidsp.ovid.com/ovidweb.cgi?T=JS&amp;NEWS=n&amp;CSC=Y&amp;PAGE=booktext&amp;D=books&amp;AN=01787276$&amp;XPATH=/PG(0)")</f>
        <v>http://ovidsp.ovid.com/ovidweb.cgi?T=JS&amp;NEWS=n&amp;CSC=Y&amp;PAGE=booktext&amp;D=books&amp;AN=01787276$&amp;XPATH=/PG(0)</v>
      </c>
      <c r="N90" s="3"/>
      <c r="O90" s="3"/>
      <c r="P90" s="18"/>
    </row>
    <row r="91" spans="1:16" ht="15.75">
      <c r="A91" s="38">
        <v>89</v>
      </c>
      <c r="B91" s="17" t="s">
        <v>13</v>
      </c>
      <c r="C91" s="3" t="s">
        <v>123</v>
      </c>
      <c r="D91" s="39">
        <v>9781449651756</v>
      </c>
      <c r="E91" s="39">
        <v>9781449651756</v>
      </c>
      <c r="F91" s="2" t="s">
        <v>124</v>
      </c>
      <c r="G91" s="3" t="s">
        <v>533</v>
      </c>
      <c r="H91" s="3" t="s">
        <v>507</v>
      </c>
      <c r="I91" s="1" t="s">
        <v>28</v>
      </c>
      <c r="J91" s="3">
        <v>2013</v>
      </c>
      <c r="K91" s="17">
        <v>1</v>
      </c>
      <c r="L91" s="1" t="str">
        <f>HYPERLINK("http://ovidsp.ovid.com/ovidweb.cgi?T=JS&amp;NEWS=n&amp;CSC=Y&amp;PAGE=booktext&amp;D=books&amp;AN=01777259$&amp;XPATH=/PG(0)","http://ovidsp.ovid.com/ovidweb.cgi?T=JS&amp;NEWS=n&amp;CSC=Y&amp;PAGE=booktext&amp;D=books&amp;AN=01777259$&amp;XPATH=/PG(0)")</f>
        <v>http://ovidsp.ovid.com/ovidweb.cgi?T=JS&amp;NEWS=n&amp;CSC=Y&amp;PAGE=booktext&amp;D=books&amp;AN=01777259$&amp;XPATH=/PG(0)</v>
      </c>
      <c r="M91" s="4" t="str">
        <f>HYPERLINK("http://ovidsp.ovid.com/ovidweb.cgi?T=JS&amp;NEWS=n&amp;CSC=Y&amp;PAGE=booktext&amp;D=books&amp;AN=01777259$&amp;XPATH=/PG(0)","http://ovidsp.ovid.com/ovidweb.cgi?T=JS&amp;NEWS=n&amp;CSC=Y&amp;PAGE=booktext&amp;D=books&amp;AN=01777259$&amp;XPATH=/PG(0)")</f>
        <v>http://ovidsp.ovid.com/ovidweb.cgi?T=JS&amp;NEWS=n&amp;CSC=Y&amp;PAGE=booktext&amp;D=books&amp;AN=01777259$&amp;XPATH=/PG(0)</v>
      </c>
      <c r="N91" s="3"/>
      <c r="O91" s="3"/>
      <c r="P91" s="18"/>
    </row>
    <row r="92" spans="1:16" ht="15.75">
      <c r="A92" s="38">
        <v>90</v>
      </c>
      <c r="B92" s="17" t="s">
        <v>13</v>
      </c>
      <c r="C92" s="3" t="s">
        <v>121</v>
      </c>
      <c r="D92" s="21">
        <v>9781451186383</v>
      </c>
      <c r="E92" s="20">
        <v>9781451186383</v>
      </c>
      <c r="F92" s="2" t="s">
        <v>122</v>
      </c>
      <c r="G92" s="3" t="s">
        <v>529</v>
      </c>
      <c r="H92" s="3" t="s">
        <v>506</v>
      </c>
      <c r="I92" s="1" t="s">
        <v>15</v>
      </c>
      <c r="J92" s="3">
        <v>2014</v>
      </c>
      <c r="K92" s="17">
        <v>1</v>
      </c>
      <c r="L92" s="1" t="str">
        <f>HYPERLINK("http://ovidsp.ovid.com/ovidweb.cgi?T=JS&amp;NEWS=n&amp;CSC=Y&amp;PAGE=booktext&amp;D=books&amp;AN=01745946$&amp;XPATH=/PG(0)","http://ovidsp.ovid.com/ovidweb.cgi?T=JS&amp;NEWS=n&amp;CSC=Y&amp;PAGE=booktext&amp;D=books&amp;AN=01745946$&amp;XPATH=/PG(0)")</f>
        <v>http://ovidsp.ovid.com/ovidweb.cgi?T=JS&amp;NEWS=n&amp;CSC=Y&amp;PAGE=booktext&amp;D=books&amp;AN=01745946$&amp;XPATH=/PG(0)</v>
      </c>
      <c r="M92" s="4" t="str">
        <f>HYPERLINK("http://ovidsp.ovid.com/ovidweb.cgi?T=JS&amp;NEWS=n&amp;CSC=Y&amp;PAGE=booktext&amp;D=books&amp;AN=01745946$&amp;XPATH=/PG(0)","http://ovidsp.ovid.com/ovidweb.cgi?T=JS&amp;NEWS=n&amp;CSC=Y&amp;PAGE=booktext&amp;D=books&amp;AN=01745946$&amp;XPATH=/PG(0)")</f>
        <v>http://ovidsp.ovid.com/ovidweb.cgi?T=JS&amp;NEWS=n&amp;CSC=Y&amp;PAGE=booktext&amp;D=books&amp;AN=01745946$&amp;XPATH=/PG(0)</v>
      </c>
      <c r="N92" s="3"/>
      <c r="O92" s="3"/>
      <c r="P92" s="18"/>
    </row>
    <row r="93" spans="1:16" ht="15.75">
      <c r="A93" s="38">
        <v>91</v>
      </c>
      <c r="B93" s="17" t="s">
        <v>13</v>
      </c>
      <c r="C93" s="3" t="s">
        <v>119</v>
      </c>
      <c r="D93" s="21">
        <v>9781451116410</v>
      </c>
      <c r="E93" s="21">
        <v>9781451116410</v>
      </c>
      <c r="F93" s="2" t="s">
        <v>120</v>
      </c>
      <c r="G93" s="3" t="s">
        <v>527</v>
      </c>
      <c r="H93" s="3" t="s">
        <v>505</v>
      </c>
      <c r="I93" s="1" t="s">
        <v>15</v>
      </c>
      <c r="J93" s="3">
        <v>2014</v>
      </c>
      <c r="K93" s="17">
        <v>1</v>
      </c>
      <c r="L93" s="1" t="str">
        <f>HYPERLINK("http://ovidsp.ovid.com/ovidweb.cgi?T=JS&amp;NEWS=n&amp;CSC=Y&amp;PAGE=booktext&amp;D=books&amp;AN=01787352$&amp;XPATH=/PG(0)","http://ovidsp.ovid.com/ovidweb.cgi?T=JS&amp;NEWS=n&amp;CSC=Y&amp;PAGE=booktext&amp;D=books&amp;AN=01787352$&amp;XPATH=/PG(0)")</f>
        <v>http://ovidsp.ovid.com/ovidweb.cgi?T=JS&amp;NEWS=n&amp;CSC=Y&amp;PAGE=booktext&amp;D=books&amp;AN=01787352$&amp;XPATH=/PG(0)</v>
      </c>
      <c r="M93" s="4" t="str">
        <f>HYPERLINK("http://ovidsp.ovid.com/ovidweb.cgi?T=JS&amp;NEWS=n&amp;CSC=Y&amp;PAGE=booktext&amp;D=books&amp;AN=01787352$&amp;XPATH=/PG(0)","http://ovidsp.ovid.com/ovidweb.cgi?T=JS&amp;NEWS=n&amp;CSC=Y&amp;PAGE=booktext&amp;D=books&amp;AN=01787352$&amp;XPATH=/PG(0)")</f>
        <v>http://ovidsp.ovid.com/ovidweb.cgi?T=JS&amp;NEWS=n&amp;CSC=Y&amp;PAGE=booktext&amp;D=books&amp;AN=01787352$&amp;XPATH=/PG(0)</v>
      </c>
      <c r="N93" s="3"/>
      <c r="O93" s="3"/>
      <c r="P93" s="18"/>
    </row>
    <row r="94" spans="1:16" ht="31.2">
      <c r="A94" s="38">
        <v>92</v>
      </c>
      <c r="B94" s="17" t="s">
        <v>13</v>
      </c>
      <c r="C94" s="3" t="s">
        <v>53</v>
      </c>
      <c r="D94" s="21">
        <v>9781469851228</v>
      </c>
      <c r="E94" s="20">
        <v>9781469851228</v>
      </c>
      <c r="F94" s="2" t="s">
        <v>118</v>
      </c>
      <c r="G94" s="3" t="s">
        <v>529</v>
      </c>
      <c r="H94" s="3" t="s">
        <v>504</v>
      </c>
      <c r="I94" s="1" t="s">
        <v>15</v>
      </c>
      <c r="J94" s="3">
        <v>2013</v>
      </c>
      <c r="K94" s="17">
        <v>1</v>
      </c>
      <c r="L94" s="1" t="str">
        <f>HYPERLINK("http://ovidsp.ovid.com/ovidweb.cgi?T=JS&amp;NEWS=n&amp;CSC=Y&amp;PAGE=booktext&amp;D=books&amp;AN=01768402$&amp;XPATH=/PG(0)","http://ovidsp.ovid.com/ovidweb.cgi?T=JS&amp;NEWS=n&amp;CSC=Y&amp;PAGE=booktext&amp;D=books&amp;AN=01768402$&amp;XPATH=/PG(0)")</f>
        <v>http://ovidsp.ovid.com/ovidweb.cgi?T=JS&amp;NEWS=n&amp;CSC=Y&amp;PAGE=booktext&amp;D=books&amp;AN=01768402$&amp;XPATH=/PG(0)</v>
      </c>
      <c r="M94" s="4" t="str">
        <f>HYPERLINK("http://ovidsp.ovid.com/ovidweb.cgi?T=JS&amp;NEWS=n&amp;CSC=Y&amp;PAGE=booktext&amp;D=books&amp;AN=01768402$&amp;XPATH=/PG(0)","http://ovidsp.ovid.com/ovidweb.cgi?T=JS&amp;NEWS=n&amp;CSC=Y&amp;PAGE=booktext&amp;D=books&amp;AN=01768402$&amp;XPATH=/PG(0)")</f>
        <v>http://ovidsp.ovid.com/ovidweb.cgi?T=JS&amp;NEWS=n&amp;CSC=Y&amp;PAGE=booktext&amp;D=books&amp;AN=01768402$&amp;XPATH=/PG(0)</v>
      </c>
      <c r="N94" s="3"/>
      <c r="O94" s="3"/>
      <c r="P94" s="18"/>
    </row>
    <row r="95" spans="1:16" ht="15.75">
      <c r="A95" s="38">
        <v>93</v>
      </c>
      <c r="B95" s="17" t="s">
        <v>13</v>
      </c>
      <c r="C95" s="3" t="s">
        <v>116</v>
      </c>
      <c r="D95" s="21">
        <v>9781451173727</v>
      </c>
      <c r="E95" s="21">
        <v>9781451173727</v>
      </c>
      <c r="F95" s="2" t="s">
        <v>117</v>
      </c>
      <c r="G95" s="3" t="s">
        <v>532</v>
      </c>
      <c r="H95" s="3" t="s">
        <v>503</v>
      </c>
      <c r="I95" s="1" t="s">
        <v>15</v>
      </c>
      <c r="J95" s="3">
        <v>2014</v>
      </c>
      <c r="K95" s="17">
        <v>1</v>
      </c>
      <c r="L95" s="1" t="str">
        <f>HYPERLINK("http://ovidsp.ovid.com/ovidweb.cgi?T=JS&amp;NEWS=n&amp;CSC=Y&amp;PAGE=booktext&amp;D=books&amp;AN=01787248$&amp;XPATH=/PG(0)","http://ovidsp.ovid.com/ovidweb.cgi?T=JS&amp;NEWS=n&amp;CSC=Y&amp;PAGE=booktext&amp;D=books&amp;AN=01787248$&amp;XPATH=/PG(0)")</f>
        <v>http://ovidsp.ovid.com/ovidweb.cgi?T=JS&amp;NEWS=n&amp;CSC=Y&amp;PAGE=booktext&amp;D=books&amp;AN=01787248$&amp;XPATH=/PG(0)</v>
      </c>
      <c r="M95" s="4" t="str">
        <f>HYPERLINK("http://ovidsp.ovid.com/ovidweb.cgi?T=JS&amp;NEWS=n&amp;CSC=Y&amp;PAGE=booktext&amp;D=books&amp;AN=01787248$&amp;XPATH=/PG(0)","http://ovidsp.ovid.com/ovidweb.cgi?T=JS&amp;NEWS=n&amp;CSC=Y&amp;PAGE=booktext&amp;D=books&amp;AN=01787248$&amp;XPATH=/PG(0)")</f>
        <v>http://ovidsp.ovid.com/ovidweb.cgi?T=JS&amp;NEWS=n&amp;CSC=Y&amp;PAGE=booktext&amp;D=books&amp;AN=01787248$&amp;XPATH=/PG(0)</v>
      </c>
      <c r="N95" s="3"/>
      <c r="O95" s="3"/>
      <c r="P95" s="18"/>
    </row>
    <row r="96" spans="1:16" ht="31.2">
      <c r="A96" s="38">
        <v>94</v>
      </c>
      <c r="B96" s="17" t="s">
        <v>13</v>
      </c>
      <c r="C96" s="3" t="s">
        <v>53</v>
      </c>
      <c r="D96" s="21">
        <v>9781469851129</v>
      </c>
      <c r="E96" s="20">
        <v>9781469851129</v>
      </c>
      <c r="F96" s="2" t="s">
        <v>367</v>
      </c>
      <c r="G96" s="3" t="s">
        <v>529</v>
      </c>
      <c r="H96" s="3" t="s">
        <v>368</v>
      </c>
      <c r="I96" s="1" t="s">
        <v>15</v>
      </c>
      <c r="J96" s="3">
        <v>2013</v>
      </c>
      <c r="K96" s="17">
        <v>1</v>
      </c>
      <c r="L96" s="1" t="str">
        <f>HYPERLINK("http://ovidsp.ovid.com/ovidweb.cgi?T=JS&amp;NEWS=n&amp;CSC=Y&amp;PAGE=booktext&amp;D=books&amp;AN=01768400$&amp;XPATH=/PG(0)","http://ovidsp.ovid.com/ovidweb.cgi?T=JS&amp;NEWS=n&amp;CSC=Y&amp;PAGE=booktext&amp;D=books&amp;AN=01768400$&amp;XPATH=/PG(0)")</f>
        <v>http://ovidsp.ovid.com/ovidweb.cgi?T=JS&amp;NEWS=n&amp;CSC=Y&amp;PAGE=booktext&amp;D=books&amp;AN=01768400$&amp;XPATH=/PG(0)</v>
      </c>
      <c r="M96" s="4" t="str">
        <f>HYPERLINK("http://ovidsp.ovid.com/ovidweb.cgi?T=JS&amp;NEWS=n&amp;CSC=Y&amp;PAGE=booktext&amp;D=books&amp;AN=01768400$&amp;XPATH=/PG(0)","http://ovidsp.ovid.com/ovidweb.cgi?T=JS&amp;NEWS=n&amp;CSC=Y&amp;PAGE=booktext&amp;D=books&amp;AN=01768400$&amp;XPATH=/PG(0)")</f>
        <v>http://ovidsp.ovid.com/ovidweb.cgi?T=JS&amp;NEWS=n&amp;CSC=Y&amp;PAGE=booktext&amp;D=books&amp;AN=01768400$&amp;XPATH=/PG(0)</v>
      </c>
      <c r="N96" s="3"/>
      <c r="O96" s="3"/>
      <c r="P96" s="18"/>
    </row>
    <row r="97" spans="1:16" ht="31.2">
      <c r="A97" s="38">
        <v>95</v>
      </c>
      <c r="B97" s="17" t="s">
        <v>13</v>
      </c>
      <c r="C97" s="3" t="s">
        <v>115</v>
      </c>
      <c r="D97" s="21">
        <v>9781451143805</v>
      </c>
      <c r="E97" s="20">
        <v>9781451143805</v>
      </c>
      <c r="F97" s="2" t="s">
        <v>365</v>
      </c>
      <c r="G97" s="3" t="s">
        <v>532</v>
      </c>
      <c r="H97" s="3" t="s">
        <v>366</v>
      </c>
      <c r="I97" s="1" t="s">
        <v>15</v>
      </c>
      <c r="J97" s="3">
        <v>2014</v>
      </c>
      <c r="K97" s="17">
        <v>1</v>
      </c>
      <c r="L97" s="1" t="str">
        <f>HYPERLINK("http://ovidsp.ovid.com/ovidweb.cgi?T=JS&amp;NEWS=n&amp;CSC=Y&amp;PAGE=booktext&amp;D=books&amp;AN=01787249$&amp;XPATH=/PG(0)","http://ovidsp.ovid.com/ovidweb.cgi?T=JS&amp;NEWS=n&amp;CSC=Y&amp;PAGE=booktext&amp;D=books&amp;AN=01787249$&amp;XPATH=/PG(0)")</f>
        <v>http://ovidsp.ovid.com/ovidweb.cgi?T=JS&amp;NEWS=n&amp;CSC=Y&amp;PAGE=booktext&amp;D=books&amp;AN=01787249$&amp;XPATH=/PG(0)</v>
      </c>
      <c r="M97" s="4" t="str">
        <f>HYPERLINK("http://ovidsp.ovid.com/ovidweb.cgi?T=JS&amp;NEWS=n&amp;CSC=Y&amp;PAGE=booktext&amp;D=books&amp;AN=01787249$&amp;XPATH=/PG(0)","http://ovidsp.ovid.com/ovidweb.cgi?T=JS&amp;NEWS=n&amp;CSC=Y&amp;PAGE=booktext&amp;D=books&amp;AN=01787249$&amp;XPATH=/PG(0)")</f>
        <v>http://ovidsp.ovid.com/ovidweb.cgi?T=JS&amp;NEWS=n&amp;CSC=Y&amp;PAGE=booktext&amp;D=books&amp;AN=01787249$&amp;XPATH=/PG(0)</v>
      </c>
      <c r="N97" s="3"/>
      <c r="O97" s="3"/>
      <c r="P97" s="18"/>
    </row>
    <row r="98" spans="1:16" ht="31.2">
      <c r="A98" s="38">
        <v>96</v>
      </c>
      <c r="B98" s="17" t="s">
        <v>13</v>
      </c>
      <c r="C98" s="3" t="s">
        <v>114</v>
      </c>
      <c r="D98" s="23">
        <v>9781284030266</v>
      </c>
      <c r="E98" s="39">
        <v>9781284030266</v>
      </c>
      <c r="F98" s="2" t="s">
        <v>363</v>
      </c>
      <c r="G98" s="3" t="s">
        <v>533</v>
      </c>
      <c r="H98" s="3" t="s">
        <v>364</v>
      </c>
      <c r="I98" s="1" t="s">
        <v>28</v>
      </c>
      <c r="J98" s="3">
        <v>2014</v>
      </c>
      <c r="K98" s="17">
        <v>1</v>
      </c>
      <c r="L98" s="1" t="str">
        <f>HYPERLINK("http://ovidsp.ovid.com/ovidweb.cgi?T=JS&amp;NEWS=n&amp;CSC=Y&amp;PAGE=booktext&amp;D=books&amp;AN=01812591$&amp;XPATH=/PG(0)","http://ovidsp.ovid.com/ovidweb.cgi?T=JS&amp;NEWS=n&amp;CSC=Y&amp;PAGE=booktext&amp;D=books&amp;AN=01812591$&amp;XPATH=/PG(0)")</f>
        <v>http://ovidsp.ovid.com/ovidweb.cgi?T=JS&amp;NEWS=n&amp;CSC=Y&amp;PAGE=booktext&amp;D=books&amp;AN=01812591$&amp;XPATH=/PG(0)</v>
      </c>
      <c r="M98" s="4" t="str">
        <f>HYPERLINK("http://ovidsp.ovid.com/ovidweb.cgi?T=JS&amp;NEWS=n&amp;CSC=Y&amp;PAGE=booktext&amp;D=books&amp;AN=01812591$&amp;XPATH=/PG(0)","http://ovidsp.ovid.com/ovidweb.cgi?T=JS&amp;NEWS=n&amp;CSC=Y&amp;PAGE=booktext&amp;D=books&amp;AN=01812591$&amp;XPATH=/PG(0)")</f>
        <v>http://ovidsp.ovid.com/ovidweb.cgi?T=JS&amp;NEWS=n&amp;CSC=Y&amp;PAGE=booktext&amp;D=books&amp;AN=01812591$&amp;XPATH=/PG(0)</v>
      </c>
      <c r="N98" s="3"/>
      <c r="O98" s="3"/>
      <c r="P98" s="18"/>
    </row>
    <row r="99" spans="1:16" ht="15.75">
      <c r="A99" s="38">
        <v>97</v>
      </c>
      <c r="B99" s="17" t="s">
        <v>13</v>
      </c>
      <c r="C99" s="3" t="s">
        <v>32</v>
      </c>
      <c r="D99" s="21">
        <v>9781451173321</v>
      </c>
      <c r="E99" s="20">
        <v>9781451173321</v>
      </c>
      <c r="F99" s="2" t="s">
        <v>361</v>
      </c>
      <c r="G99" s="3" t="s">
        <v>531</v>
      </c>
      <c r="H99" s="3" t="s">
        <v>362</v>
      </c>
      <c r="I99" s="1" t="s">
        <v>15</v>
      </c>
      <c r="J99" s="3">
        <v>2014</v>
      </c>
      <c r="K99" s="17">
        <v>1</v>
      </c>
      <c r="L99" s="1" t="str">
        <f>HYPERLINK("http://ovidsp.ovid.com/ovidweb.cgi?T=JS&amp;NEWS=n&amp;CSC=Y&amp;PAGE=booktext&amp;D=books&amp;AN=01787331$&amp;XPATH=/PG(0)","http://ovidsp.ovid.com/ovidweb.cgi?T=JS&amp;NEWS=n&amp;CSC=Y&amp;PAGE=booktext&amp;D=books&amp;AN=01787331$&amp;XPATH=/PG(0)")</f>
        <v>http://ovidsp.ovid.com/ovidweb.cgi?T=JS&amp;NEWS=n&amp;CSC=Y&amp;PAGE=booktext&amp;D=books&amp;AN=01787331$&amp;XPATH=/PG(0)</v>
      </c>
      <c r="M99" s="4" t="str">
        <f>HYPERLINK("http://ovidsp.ovid.com/ovidweb.cgi?T=JS&amp;NEWS=n&amp;CSC=Y&amp;PAGE=booktext&amp;D=books&amp;AN=01787331$&amp;XPATH=/PG(0)","http://ovidsp.ovid.com/ovidweb.cgi?T=JS&amp;NEWS=n&amp;CSC=Y&amp;PAGE=booktext&amp;D=books&amp;AN=01787331$&amp;XPATH=/PG(0)")</f>
        <v>http://ovidsp.ovid.com/ovidweb.cgi?T=JS&amp;NEWS=n&amp;CSC=Y&amp;PAGE=booktext&amp;D=books&amp;AN=01787331$&amp;XPATH=/PG(0)</v>
      </c>
      <c r="N99" s="3"/>
      <c r="O99" s="3"/>
      <c r="P99" s="18"/>
    </row>
    <row r="100" spans="1:16" ht="31.2">
      <c r="A100" s="38">
        <v>98</v>
      </c>
      <c r="B100" s="17" t="s">
        <v>13</v>
      </c>
      <c r="C100" s="3" t="s">
        <v>113</v>
      </c>
      <c r="D100" s="21">
        <v>9781609139711</v>
      </c>
      <c r="E100" s="20">
        <v>9781609139711</v>
      </c>
      <c r="F100" s="2" t="s">
        <v>359</v>
      </c>
      <c r="G100" s="3" t="s">
        <v>539</v>
      </c>
      <c r="H100" s="3" t="s">
        <v>360</v>
      </c>
      <c r="I100" s="1" t="s">
        <v>15</v>
      </c>
      <c r="J100" s="3">
        <v>2015</v>
      </c>
      <c r="K100" s="17">
        <v>1</v>
      </c>
      <c r="L100" s="1" t="str">
        <f>HYPERLINK("http://ovidsp.ovid.com/ovidweb.cgi?T=JS&amp;NEWS=n&amp;CSC=Y&amp;PAGE=booktext&amp;D=books&amp;AN=01787251$&amp;XPATH=/PG(0)","http://ovidsp.ovid.com/ovidweb.cgi?T=JS&amp;NEWS=n&amp;CSC=Y&amp;PAGE=booktext&amp;D=books&amp;AN=01787251$&amp;XPATH=/PG(0)")</f>
        <v>http://ovidsp.ovid.com/ovidweb.cgi?T=JS&amp;NEWS=n&amp;CSC=Y&amp;PAGE=booktext&amp;D=books&amp;AN=01787251$&amp;XPATH=/PG(0)</v>
      </c>
      <c r="M100" s="4" t="str">
        <f>HYPERLINK("http://ovidsp.ovid.com/ovidweb.cgi?T=JS&amp;NEWS=n&amp;CSC=Y&amp;PAGE=booktext&amp;D=books&amp;AN=01787251$&amp;XPATH=/PG(0)","http://ovidsp.ovid.com/ovidweb.cgi?T=JS&amp;NEWS=n&amp;CSC=Y&amp;PAGE=booktext&amp;D=books&amp;AN=01787251$&amp;XPATH=/PG(0)")</f>
        <v>http://ovidsp.ovid.com/ovidweb.cgi?T=JS&amp;NEWS=n&amp;CSC=Y&amp;PAGE=booktext&amp;D=books&amp;AN=01787251$&amp;XPATH=/PG(0)</v>
      </c>
      <c r="N100" s="3"/>
      <c r="O100" s="3"/>
      <c r="P100" s="18"/>
    </row>
    <row r="101" spans="1:16" ht="15.75">
      <c r="A101" s="38">
        <v>99</v>
      </c>
      <c r="B101" s="17" t="s">
        <v>13</v>
      </c>
      <c r="C101" s="3" t="s">
        <v>112</v>
      </c>
      <c r="D101" s="21">
        <v>9781451182453</v>
      </c>
      <c r="E101" s="20">
        <v>9781451182453</v>
      </c>
      <c r="F101" s="2" t="s">
        <v>357</v>
      </c>
      <c r="G101" s="3" t="s">
        <v>528</v>
      </c>
      <c r="H101" s="3" t="s">
        <v>358</v>
      </c>
      <c r="I101" s="1" t="s">
        <v>15</v>
      </c>
      <c r="J101" s="3">
        <v>2014</v>
      </c>
      <c r="K101" s="17">
        <v>1</v>
      </c>
      <c r="L101" s="1" t="str">
        <f>HYPERLINK("http://ovidsp.ovid.com/ovidweb.cgi?T=JS&amp;NEWS=n&amp;CSC=Y&amp;PAGE=booktext&amp;D=books&amp;AN=01787255$&amp;XPATH=/PG(0)","http://ovidsp.ovid.com/ovidweb.cgi?T=JS&amp;NEWS=n&amp;CSC=Y&amp;PAGE=booktext&amp;D=books&amp;AN=01787255$&amp;XPATH=/PG(0)")</f>
        <v>http://ovidsp.ovid.com/ovidweb.cgi?T=JS&amp;NEWS=n&amp;CSC=Y&amp;PAGE=booktext&amp;D=books&amp;AN=01787255$&amp;XPATH=/PG(0)</v>
      </c>
      <c r="M101" s="4" t="str">
        <f>HYPERLINK("http://ovidsp.ovid.com/ovidweb.cgi?T=JS&amp;NEWS=n&amp;CSC=Y&amp;PAGE=booktext&amp;D=books&amp;AN=01787255$&amp;XPATH=/PG(0)","http://ovidsp.ovid.com/ovidweb.cgi?T=JS&amp;NEWS=n&amp;CSC=Y&amp;PAGE=booktext&amp;D=books&amp;AN=01787255$&amp;XPATH=/PG(0)")</f>
        <v>http://ovidsp.ovid.com/ovidweb.cgi?T=JS&amp;NEWS=n&amp;CSC=Y&amp;PAGE=booktext&amp;D=books&amp;AN=01787255$&amp;XPATH=/PG(0)</v>
      </c>
      <c r="N101" s="3"/>
      <c r="O101" s="3"/>
      <c r="P101" s="18"/>
    </row>
    <row r="102" spans="1:16" ht="46.8">
      <c r="A102" s="38">
        <v>100</v>
      </c>
      <c r="B102" s="17" t="s">
        <v>13</v>
      </c>
      <c r="C102" s="3" t="s">
        <v>111</v>
      </c>
      <c r="D102" s="21">
        <v>9781469898124</v>
      </c>
      <c r="E102" s="20">
        <v>9781469898124</v>
      </c>
      <c r="F102" s="2" t="s">
        <v>353</v>
      </c>
      <c r="G102" s="3" t="s">
        <v>529</v>
      </c>
      <c r="H102" s="3" t="s">
        <v>354</v>
      </c>
      <c r="I102" s="1" t="s">
        <v>15</v>
      </c>
      <c r="J102" s="3">
        <v>2014</v>
      </c>
      <c r="K102" s="17">
        <v>1</v>
      </c>
      <c r="L102" s="1" t="str">
        <f>HYPERLINK("http://ovidsp.ovid.com/ovidweb.cgi?T=JS&amp;NEWS=n&amp;CSC=Y&amp;PAGE=booktext&amp;D=books&amp;AN=01827651$&amp;XPATH=/PG(0)","http://ovidsp.ovid.com/ovidweb.cgi?T=JS&amp;NEWS=n&amp;CSC=Y&amp;PAGE=booktext&amp;D=books&amp;AN=01827651$&amp;XPATH=/PG(0)")</f>
        <v>http://ovidsp.ovid.com/ovidweb.cgi?T=JS&amp;NEWS=n&amp;CSC=Y&amp;PAGE=booktext&amp;D=books&amp;AN=01827651$&amp;XPATH=/PG(0)</v>
      </c>
      <c r="M102" s="4" t="str">
        <f>HYPERLINK("http://ovidsp.ovid.com/ovidweb.cgi?T=JS&amp;NEWS=n&amp;CSC=Y&amp;PAGE=booktext&amp;D=books&amp;AN=01827651$&amp;XPATH=/PG(0)","http://ovidsp.ovid.com/ovidweb.cgi?T=JS&amp;NEWS=n&amp;CSC=Y&amp;PAGE=booktext&amp;D=books&amp;AN=01827651$&amp;XPATH=/PG(0)")</f>
        <v>http://ovidsp.ovid.com/ovidweb.cgi?T=JS&amp;NEWS=n&amp;CSC=Y&amp;PAGE=booktext&amp;D=books&amp;AN=01827651$&amp;XPATH=/PG(0)</v>
      </c>
      <c r="N102" s="3"/>
      <c r="O102" s="3"/>
      <c r="P102" s="18"/>
    </row>
    <row r="103" spans="1:16" ht="15.75">
      <c r="A103" s="38">
        <v>101</v>
      </c>
      <c r="B103" s="17" t="s">
        <v>13</v>
      </c>
      <c r="C103" s="3" t="s">
        <v>110</v>
      </c>
      <c r="D103" s="21">
        <v>9781451173543</v>
      </c>
      <c r="E103" s="20">
        <v>9781451173543</v>
      </c>
      <c r="F103" s="2" t="s">
        <v>351</v>
      </c>
      <c r="G103" s="3" t="s">
        <v>526</v>
      </c>
      <c r="H103" s="3" t="s">
        <v>352</v>
      </c>
      <c r="I103" s="1" t="s">
        <v>15</v>
      </c>
      <c r="J103" s="3">
        <v>2013</v>
      </c>
      <c r="K103" s="17">
        <v>1</v>
      </c>
      <c r="L103" s="1" t="str">
        <f>HYPERLINK("http://ovidsp.ovid.com/ovidweb.cgi?T=JS&amp;NEWS=n&amp;CSC=Y&amp;PAGE=booktext&amp;D=books&amp;AN=01735126$&amp;XPATH=/PG(0)","http://ovidsp.ovid.com/ovidweb.cgi?T=JS&amp;NEWS=n&amp;CSC=Y&amp;PAGE=booktext&amp;D=books&amp;AN=01735126$&amp;XPATH=/PG(0)")</f>
        <v>http://ovidsp.ovid.com/ovidweb.cgi?T=JS&amp;NEWS=n&amp;CSC=Y&amp;PAGE=booktext&amp;D=books&amp;AN=01735126$&amp;XPATH=/PG(0)</v>
      </c>
      <c r="M103" s="4" t="str">
        <f>HYPERLINK("http://ovidsp.ovid.com/ovidweb.cgi?T=JS&amp;NEWS=n&amp;CSC=Y&amp;PAGE=booktext&amp;D=books&amp;AN=01735126$&amp;XPATH=/PG(0)","http://ovidsp.ovid.com/ovidweb.cgi?T=JS&amp;NEWS=n&amp;CSC=Y&amp;PAGE=booktext&amp;D=books&amp;AN=01735126$&amp;XPATH=/PG(0)")</f>
        <v>http://ovidsp.ovid.com/ovidweb.cgi?T=JS&amp;NEWS=n&amp;CSC=Y&amp;PAGE=booktext&amp;D=books&amp;AN=01735126$&amp;XPATH=/PG(0)</v>
      </c>
      <c r="N103" s="3"/>
      <c r="O103" s="3"/>
      <c r="P103" s="18"/>
    </row>
    <row r="104" spans="1:16" ht="15.75">
      <c r="A104" s="38">
        <v>102</v>
      </c>
      <c r="B104" s="17" t="s">
        <v>13</v>
      </c>
      <c r="C104" s="3" t="s">
        <v>109</v>
      </c>
      <c r="D104" s="23">
        <v>9781469839370</v>
      </c>
      <c r="E104" s="23">
        <v>9781469839370</v>
      </c>
      <c r="F104" s="2" t="s">
        <v>349</v>
      </c>
      <c r="G104" s="3" t="s">
        <v>530</v>
      </c>
      <c r="H104" s="3" t="s">
        <v>350</v>
      </c>
      <c r="I104" s="1" t="s">
        <v>15</v>
      </c>
      <c r="J104" s="3">
        <v>2014</v>
      </c>
      <c r="K104" s="17">
        <v>1</v>
      </c>
      <c r="L104" s="1" t="str">
        <f>HYPERLINK("http://ovidsp.ovid.com/ovidweb.cgi?T=JS&amp;NEWS=n&amp;CSC=Y&amp;PAGE=booktext&amp;D=books&amp;AN=01787396$&amp;XPATH=/PG(0)","http://ovidsp.ovid.com/ovidweb.cgi?T=JS&amp;NEWS=n&amp;CSC=Y&amp;PAGE=booktext&amp;D=books&amp;AN=01787396$&amp;XPATH=/PG(0)")</f>
        <v>http://ovidsp.ovid.com/ovidweb.cgi?T=JS&amp;NEWS=n&amp;CSC=Y&amp;PAGE=booktext&amp;D=books&amp;AN=01787396$&amp;XPATH=/PG(0)</v>
      </c>
      <c r="M104" s="4" t="str">
        <f>HYPERLINK("http://ovidsp.ovid.com/ovidweb.cgi?T=JS&amp;NEWS=n&amp;CSC=Y&amp;PAGE=booktext&amp;D=books&amp;AN=01787396$&amp;XPATH=/PG(0)","http://ovidsp.ovid.com/ovidweb.cgi?T=JS&amp;NEWS=n&amp;CSC=Y&amp;PAGE=booktext&amp;D=books&amp;AN=01787396$&amp;XPATH=/PG(0)")</f>
        <v>http://ovidsp.ovid.com/ovidweb.cgi?T=JS&amp;NEWS=n&amp;CSC=Y&amp;PAGE=booktext&amp;D=books&amp;AN=01787396$&amp;XPATH=/PG(0)</v>
      </c>
      <c r="N104" s="3"/>
      <c r="O104" s="3"/>
      <c r="P104" s="18"/>
    </row>
    <row r="105" spans="1:16" ht="15.75">
      <c r="A105" s="38">
        <v>103</v>
      </c>
      <c r="B105" s="17" t="s">
        <v>13</v>
      </c>
      <c r="C105" s="3" t="s">
        <v>108</v>
      </c>
      <c r="D105" s="21">
        <v>9781451173215</v>
      </c>
      <c r="E105" s="20">
        <v>9781451173215</v>
      </c>
      <c r="F105" s="2" t="s">
        <v>347</v>
      </c>
      <c r="G105" s="3" t="s">
        <v>531</v>
      </c>
      <c r="H105" s="3" t="s">
        <v>348</v>
      </c>
      <c r="I105" s="1" t="s">
        <v>15</v>
      </c>
      <c r="J105" s="3">
        <v>2014</v>
      </c>
      <c r="K105" s="17">
        <v>1</v>
      </c>
      <c r="L105" s="1" t="str">
        <f>HYPERLINK("http://ovidsp.ovid.com/ovidweb.cgi?T=JS&amp;NEWS=n&amp;CSC=Y&amp;PAGE=booktext&amp;D=books&amp;AN=01745866$&amp;XPATH=/PG(0)","http://ovidsp.ovid.com/ovidweb.cgi?T=JS&amp;NEWS=n&amp;CSC=Y&amp;PAGE=booktext&amp;D=books&amp;AN=01745866$&amp;XPATH=/PG(0)")</f>
        <v>http://ovidsp.ovid.com/ovidweb.cgi?T=JS&amp;NEWS=n&amp;CSC=Y&amp;PAGE=booktext&amp;D=books&amp;AN=01745866$&amp;XPATH=/PG(0)</v>
      </c>
      <c r="M105" s="4" t="str">
        <f>HYPERLINK("http://ovidsp.ovid.com/ovidweb.cgi?T=JS&amp;NEWS=n&amp;CSC=Y&amp;PAGE=booktext&amp;D=books&amp;AN=01745866$&amp;XPATH=/PG(0)","http://ovidsp.ovid.com/ovidweb.cgi?T=JS&amp;NEWS=n&amp;CSC=Y&amp;PAGE=booktext&amp;D=books&amp;AN=01745866$&amp;XPATH=/PG(0)")</f>
        <v>http://ovidsp.ovid.com/ovidweb.cgi?T=JS&amp;NEWS=n&amp;CSC=Y&amp;PAGE=booktext&amp;D=books&amp;AN=01745866$&amp;XPATH=/PG(0)</v>
      </c>
      <c r="N105" s="3"/>
      <c r="O105" s="3"/>
      <c r="P105" s="18"/>
    </row>
    <row r="106" spans="1:18" ht="31.2">
      <c r="A106" s="38">
        <v>104</v>
      </c>
      <c r="B106" s="17" t="s">
        <v>13</v>
      </c>
      <c r="C106" s="3" t="s">
        <v>106</v>
      </c>
      <c r="D106" s="21">
        <v>9781451116588</v>
      </c>
      <c r="E106" s="20">
        <v>9781451116588</v>
      </c>
      <c r="F106" s="2" t="s">
        <v>344</v>
      </c>
      <c r="G106" s="3" t="s">
        <v>534</v>
      </c>
      <c r="H106" s="3" t="s">
        <v>345</v>
      </c>
      <c r="I106" s="1" t="s">
        <v>15</v>
      </c>
      <c r="J106" s="3">
        <v>2014</v>
      </c>
      <c r="K106" s="17">
        <v>1</v>
      </c>
      <c r="L106" s="1" t="str">
        <f>HYPERLINK("http://ovidsp.ovid.com/ovidweb.cgi?T=JS&amp;NEWS=n&amp;CSC=Y&amp;PAGE=booktext&amp;D=books&amp;AN=01787252$&amp;XPATH=/PG(0)","http://ovidsp.ovid.com/ovidweb.cgi?T=JS&amp;NEWS=n&amp;CSC=Y&amp;PAGE=booktext&amp;D=books&amp;AN=01787252$&amp;XPATH=/PG(0)")</f>
        <v>http://ovidsp.ovid.com/ovidweb.cgi?T=JS&amp;NEWS=n&amp;CSC=Y&amp;PAGE=booktext&amp;D=books&amp;AN=01787252$&amp;XPATH=/PG(0)</v>
      </c>
      <c r="M106" s="4" t="str">
        <f>HYPERLINK("http://ovidsp.ovid.com/ovidweb.cgi?T=JS&amp;NEWS=n&amp;CSC=Y&amp;PAGE=booktext&amp;D=books&amp;AN=01787252$&amp;XPATH=/PG(0)","http://ovidsp.ovid.com/ovidweb.cgi?T=JS&amp;NEWS=n&amp;CSC=Y&amp;PAGE=booktext&amp;D=books&amp;AN=01787252$&amp;XPATH=/PG(0)")</f>
        <v>http://ovidsp.ovid.com/ovidweb.cgi?T=JS&amp;NEWS=n&amp;CSC=Y&amp;PAGE=booktext&amp;D=books&amp;AN=01787252$&amp;XPATH=/PG(0)</v>
      </c>
      <c r="N106" s="3"/>
      <c r="O106" s="3"/>
      <c r="P106" s="18"/>
      <c r="R106" s="22" t="s">
        <v>545</v>
      </c>
    </row>
    <row r="107" spans="1:16" ht="15.75">
      <c r="A107" s="38">
        <v>105</v>
      </c>
      <c r="B107" s="17" t="s">
        <v>13</v>
      </c>
      <c r="C107" s="3" t="s">
        <v>105</v>
      </c>
      <c r="D107" s="21">
        <v>9781451176346</v>
      </c>
      <c r="E107" s="20">
        <v>9781451176346</v>
      </c>
      <c r="F107" s="2" t="s">
        <v>342</v>
      </c>
      <c r="G107" s="3" t="s">
        <v>536</v>
      </c>
      <c r="H107" s="3" t="s">
        <v>343</v>
      </c>
      <c r="I107" s="1" t="s">
        <v>15</v>
      </c>
      <c r="J107" s="3">
        <v>2014</v>
      </c>
      <c r="K107" s="17">
        <v>1</v>
      </c>
      <c r="L107" s="1" t="str">
        <f>HYPERLINK("http://ovidsp.ovid.com/ovidweb.cgi?T=JS&amp;NEWS=n&amp;CSC=Y&amp;PAGE=booktext&amp;D=books&amp;AN=01787253$&amp;XPATH=/PG(0)","http://ovidsp.ovid.com/ovidweb.cgi?T=JS&amp;NEWS=n&amp;CSC=Y&amp;PAGE=booktext&amp;D=books&amp;AN=01787253$&amp;XPATH=/PG(0)")</f>
        <v>http://ovidsp.ovid.com/ovidweb.cgi?T=JS&amp;NEWS=n&amp;CSC=Y&amp;PAGE=booktext&amp;D=books&amp;AN=01787253$&amp;XPATH=/PG(0)</v>
      </c>
      <c r="M107" s="4" t="str">
        <f>HYPERLINK("http://ovidsp.ovid.com/ovidweb.cgi?T=JS&amp;NEWS=n&amp;CSC=Y&amp;PAGE=booktext&amp;D=books&amp;AN=01787253$&amp;XPATH=/PG(0)","http://ovidsp.ovid.com/ovidweb.cgi?T=JS&amp;NEWS=n&amp;CSC=Y&amp;PAGE=booktext&amp;D=books&amp;AN=01787253$&amp;XPATH=/PG(0)")</f>
        <v>http://ovidsp.ovid.com/ovidweb.cgi?T=JS&amp;NEWS=n&amp;CSC=Y&amp;PAGE=booktext&amp;D=books&amp;AN=01787253$&amp;XPATH=/PG(0)</v>
      </c>
      <c r="N107" s="3"/>
      <c r="O107" s="3"/>
      <c r="P107" s="18"/>
    </row>
    <row r="108" spans="1:16" ht="15.75">
      <c r="A108" s="38">
        <v>106</v>
      </c>
      <c r="B108" s="17" t="s">
        <v>13</v>
      </c>
      <c r="C108" s="3" t="s">
        <v>104</v>
      </c>
      <c r="D108" s="21">
        <v>9781451185003</v>
      </c>
      <c r="E108" s="20">
        <v>9781451185003</v>
      </c>
      <c r="F108" s="2" t="s">
        <v>340</v>
      </c>
      <c r="G108" s="3" t="s">
        <v>533</v>
      </c>
      <c r="H108" s="3" t="s">
        <v>341</v>
      </c>
      <c r="I108" s="1" t="s">
        <v>15</v>
      </c>
      <c r="J108" s="3">
        <v>2014</v>
      </c>
      <c r="K108" s="17">
        <v>1</v>
      </c>
      <c r="L108" s="1" t="str">
        <f>HYPERLINK("http://ovidsp.ovid.com/ovidweb.cgi?T=JS&amp;NEWS=n&amp;CSC=Y&amp;PAGE=booktext&amp;D=books&amp;AN=01787234$&amp;XPATH=/PG(0)","http://ovidsp.ovid.com/ovidweb.cgi?T=JS&amp;NEWS=n&amp;CSC=Y&amp;PAGE=booktext&amp;D=books&amp;AN=01787234$&amp;XPATH=/PG(0)")</f>
        <v>http://ovidsp.ovid.com/ovidweb.cgi?T=JS&amp;NEWS=n&amp;CSC=Y&amp;PAGE=booktext&amp;D=books&amp;AN=01787234$&amp;XPATH=/PG(0)</v>
      </c>
      <c r="M108" s="4" t="str">
        <f>HYPERLINK("http://ovidsp.ovid.com/ovidweb.cgi?T=JS&amp;NEWS=n&amp;CSC=Y&amp;PAGE=booktext&amp;D=books&amp;AN=01787234$&amp;XPATH=/PG(0)","http://ovidsp.ovid.com/ovidweb.cgi?T=JS&amp;NEWS=n&amp;CSC=Y&amp;PAGE=booktext&amp;D=books&amp;AN=01787234$&amp;XPATH=/PG(0)")</f>
        <v>http://ovidsp.ovid.com/ovidweb.cgi?T=JS&amp;NEWS=n&amp;CSC=Y&amp;PAGE=booktext&amp;D=books&amp;AN=01787234$&amp;XPATH=/PG(0)</v>
      </c>
      <c r="N108" s="3"/>
      <c r="O108" s="3"/>
      <c r="P108" s="18"/>
    </row>
    <row r="109" spans="1:16" ht="15.75">
      <c r="A109" s="38">
        <v>107</v>
      </c>
      <c r="B109" s="17" t="s">
        <v>13</v>
      </c>
      <c r="C109" s="3" t="s">
        <v>103</v>
      </c>
      <c r="D109" s="20">
        <v>9781451190892</v>
      </c>
      <c r="E109" s="20">
        <v>9781451190892</v>
      </c>
      <c r="F109" s="2" t="s">
        <v>338</v>
      </c>
      <c r="G109" s="3" t="s">
        <v>535</v>
      </c>
      <c r="H109" s="3" t="s">
        <v>339</v>
      </c>
      <c r="I109" s="1" t="s">
        <v>15</v>
      </c>
      <c r="J109" s="3">
        <v>2015</v>
      </c>
      <c r="K109" s="17">
        <v>1</v>
      </c>
      <c r="L109" s="1" t="str">
        <f>HYPERLINK("http://ovidsp.ovid.com/ovidweb.cgi?T=JS&amp;NEWS=n&amp;CSC=Y&amp;PAGE=booktext&amp;D=books&amp;AN=01787332$&amp;XPATH=/PG(0)","http://ovidsp.ovid.com/ovidweb.cgi?T=JS&amp;NEWS=n&amp;CSC=Y&amp;PAGE=booktext&amp;D=books&amp;AN=01787332$&amp;XPATH=/PG(0)")</f>
        <v>http://ovidsp.ovid.com/ovidweb.cgi?T=JS&amp;NEWS=n&amp;CSC=Y&amp;PAGE=booktext&amp;D=books&amp;AN=01787332$&amp;XPATH=/PG(0)</v>
      </c>
      <c r="M109" s="4" t="str">
        <f>HYPERLINK("http://ovidsp.ovid.com/ovidweb.cgi?T=JS&amp;NEWS=n&amp;CSC=Y&amp;PAGE=booktext&amp;D=books&amp;AN=01787332$&amp;XPATH=/PG(0)","http://ovidsp.ovid.com/ovidweb.cgi?T=JS&amp;NEWS=n&amp;CSC=Y&amp;PAGE=booktext&amp;D=books&amp;AN=01787332$&amp;XPATH=/PG(0)")</f>
        <v>http://ovidsp.ovid.com/ovidweb.cgi?T=JS&amp;NEWS=n&amp;CSC=Y&amp;PAGE=booktext&amp;D=books&amp;AN=01787332$&amp;XPATH=/PG(0)</v>
      </c>
      <c r="N109" s="3"/>
      <c r="O109" s="3"/>
      <c r="P109" s="18"/>
    </row>
    <row r="110" spans="1:16" ht="15.75">
      <c r="A110" s="38">
        <v>108</v>
      </c>
      <c r="B110" s="17" t="s">
        <v>13</v>
      </c>
      <c r="C110" s="3" t="s">
        <v>102</v>
      </c>
      <c r="D110" s="20">
        <v>9781284044430</v>
      </c>
      <c r="E110" s="20">
        <v>9781284044430</v>
      </c>
      <c r="F110" s="2" t="s">
        <v>336</v>
      </c>
      <c r="G110" s="3" t="s">
        <v>538</v>
      </c>
      <c r="H110" s="3" t="s">
        <v>337</v>
      </c>
      <c r="I110" s="1" t="s">
        <v>28</v>
      </c>
      <c r="J110" s="3">
        <v>2016</v>
      </c>
      <c r="K110" s="17">
        <v>1</v>
      </c>
      <c r="L110" s="1" t="str">
        <f>HYPERLINK("http://ovidsp.ovid.com/ovidweb.cgi?T=JS&amp;NEWS=n&amp;CSC=Y&amp;PAGE=booktext&amp;D=books&amp;AN=01857031$&amp;XPATH=/PG(0)","http://ovidsp.ovid.com/ovidweb.cgi?T=JS&amp;NEWS=n&amp;CSC=Y&amp;PAGE=booktext&amp;D=books&amp;AN=01857031$&amp;XPATH=/PG(0)")</f>
        <v>http://ovidsp.ovid.com/ovidweb.cgi?T=JS&amp;NEWS=n&amp;CSC=Y&amp;PAGE=booktext&amp;D=books&amp;AN=01857031$&amp;XPATH=/PG(0)</v>
      </c>
      <c r="M110" s="4" t="str">
        <f>HYPERLINK("http://ovidsp.ovid.com/ovidweb.cgi?T=JS&amp;NEWS=n&amp;CSC=Y&amp;PAGE=booktext&amp;D=books&amp;AN=01857031$&amp;XPATH=/PG(0)","http://ovidsp.ovid.com/ovidweb.cgi?T=JS&amp;NEWS=n&amp;CSC=Y&amp;PAGE=booktext&amp;D=books&amp;AN=01857031$&amp;XPATH=/PG(0)")</f>
        <v>http://ovidsp.ovid.com/ovidweb.cgi?T=JS&amp;NEWS=n&amp;CSC=Y&amp;PAGE=booktext&amp;D=books&amp;AN=01857031$&amp;XPATH=/PG(0)</v>
      </c>
      <c r="N110" s="3"/>
      <c r="O110" s="3"/>
      <c r="P110" s="18"/>
    </row>
    <row r="111" spans="1:16" ht="15.75">
      <c r="A111" s="38">
        <v>109</v>
      </c>
      <c r="B111" s="17" t="s">
        <v>13</v>
      </c>
      <c r="C111" s="3" t="s">
        <v>68</v>
      </c>
      <c r="D111" s="20">
        <v>9781451186772</v>
      </c>
      <c r="E111" s="20">
        <v>9781451186772</v>
      </c>
      <c r="F111" s="2" t="s">
        <v>334</v>
      </c>
      <c r="G111" s="3" t="s">
        <v>536</v>
      </c>
      <c r="H111" s="3" t="s">
        <v>335</v>
      </c>
      <c r="I111" s="1" t="s">
        <v>15</v>
      </c>
      <c r="J111" s="3">
        <v>2014</v>
      </c>
      <c r="K111" s="17">
        <v>1</v>
      </c>
      <c r="L111" s="1" t="str">
        <f>HYPERLINK("http://ovidsp.ovid.com/ovidweb.cgi?T=JS&amp;NEWS=n&amp;CSC=Y&amp;PAGE=booktext&amp;D=books&amp;AN=01787254$&amp;XPATH=/PG(0)","http://ovidsp.ovid.com/ovidweb.cgi?T=JS&amp;NEWS=n&amp;CSC=Y&amp;PAGE=booktext&amp;D=books&amp;AN=01787254$&amp;XPATH=/PG(0)")</f>
        <v>http://ovidsp.ovid.com/ovidweb.cgi?T=JS&amp;NEWS=n&amp;CSC=Y&amp;PAGE=booktext&amp;D=books&amp;AN=01787254$&amp;XPATH=/PG(0)</v>
      </c>
      <c r="M111" s="4" t="str">
        <f>HYPERLINK("http://ovidsp.ovid.com/ovidweb.cgi?T=JS&amp;NEWS=n&amp;CSC=Y&amp;PAGE=booktext&amp;D=books&amp;AN=01787254$&amp;XPATH=/PG(0)","http://ovidsp.ovid.com/ovidweb.cgi?T=JS&amp;NEWS=n&amp;CSC=Y&amp;PAGE=booktext&amp;D=books&amp;AN=01787254$&amp;XPATH=/PG(0)")</f>
        <v>http://ovidsp.ovid.com/ovidweb.cgi?T=JS&amp;NEWS=n&amp;CSC=Y&amp;PAGE=booktext&amp;D=books&amp;AN=01787254$&amp;XPATH=/PG(0)</v>
      </c>
      <c r="N111" s="3"/>
      <c r="O111" s="3"/>
      <c r="P111" s="18"/>
    </row>
    <row r="112" spans="1:16" ht="15.75">
      <c r="A112" s="38">
        <v>110</v>
      </c>
      <c r="B112" s="17" t="s">
        <v>13</v>
      </c>
      <c r="C112" s="3" t="s">
        <v>101</v>
      </c>
      <c r="D112" s="20">
        <v>9781451121186</v>
      </c>
      <c r="E112" s="20">
        <v>9781451121186</v>
      </c>
      <c r="F112" s="2" t="s">
        <v>332</v>
      </c>
      <c r="G112" s="3" t="s">
        <v>532</v>
      </c>
      <c r="H112" s="3" t="s">
        <v>333</v>
      </c>
      <c r="I112" s="1" t="s">
        <v>15</v>
      </c>
      <c r="J112" s="3">
        <v>2014</v>
      </c>
      <c r="K112" s="17">
        <v>1</v>
      </c>
      <c r="L112" s="1" t="str">
        <f>HYPERLINK("http://ovidsp.ovid.com/ovidweb.cgi?T=JS&amp;NEWS=n&amp;CSC=Y&amp;PAGE=booktext&amp;D=books&amp;AN=01762486$&amp;XPATH=/PG(0)","http://ovidsp.ovid.com/ovidweb.cgi?T=JS&amp;NEWS=n&amp;CSC=Y&amp;PAGE=booktext&amp;D=books&amp;AN=01762486$&amp;XPATH=/PG(0)")</f>
        <v>http://ovidsp.ovid.com/ovidweb.cgi?T=JS&amp;NEWS=n&amp;CSC=Y&amp;PAGE=booktext&amp;D=books&amp;AN=01762486$&amp;XPATH=/PG(0)</v>
      </c>
      <c r="M112" s="4" t="str">
        <f>HYPERLINK("http://ovidsp.ovid.com/ovidweb.cgi?T=JS&amp;NEWS=n&amp;CSC=Y&amp;PAGE=booktext&amp;D=books&amp;AN=01762486$&amp;XPATH=/PG(0)","http://ovidsp.ovid.com/ovidweb.cgi?T=JS&amp;NEWS=n&amp;CSC=Y&amp;PAGE=booktext&amp;D=books&amp;AN=01762486$&amp;XPATH=/PG(0)")</f>
        <v>http://ovidsp.ovid.com/ovidweb.cgi?T=JS&amp;NEWS=n&amp;CSC=Y&amp;PAGE=booktext&amp;D=books&amp;AN=01762486$&amp;XPATH=/PG(0)</v>
      </c>
      <c r="N112" s="3"/>
      <c r="O112" s="3"/>
      <c r="P112" s="18"/>
    </row>
    <row r="113" spans="1:16" ht="15.75">
      <c r="A113" s="38">
        <v>111</v>
      </c>
      <c r="B113" s="17" t="s">
        <v>13</v>
      </c>
      <c r="C113" s="3" t="s">
        <v>100</v>
      </c>
      <c r="D113" s="20">
        <v>9781451146257</v>
      </c>
      <c r="E113" s="20">
        <v>9781451146257</v>
      </c>
      <c r="F113" s="2" t="s">
        <v>330</v>
      </c>
      <c r="G113" s="3" t="s">
        <v>537</v>
      </c>
      <c r="H113" s="3" t="s">
        <v>331</v>
      </c>
      <c r="I113" s="1" t="s">
        <v>15</v>
      </c>
      <c r="J113" s="3">
        <v>2014</v>
      </c>
      <c r="K113" s="17">
        <v>1</v>
      </c>
      <c r="L113" s="1" t="str">
        <f>HYPERLINK("http://ovidsp.ovid.com/ovidweb.cgi?T=JS&amp;NEWS=n&amp;CSC=Y&amp;PAGE=booktext&amp;D=books&amp;AN=01762477$&amp;XPATH=/PG(0)","http://ovidsp.ovid.com/ovidweb.cgi?T=JS&amp;NEWS=n&amp;CSC=Y&amp;PAGE=booktext&amp;D=books&amp;AN=01762477$&amp;XPATH=/PG(0)")</f>
        <v>http://ovidsp.ovid.com/ovidweb.cgi?T=JS&amp;NEWS=n&amp;CSC=Y&amp;PAGE=booktext&amp;D=books&amp;AN=01762477$&amp;XPATH=/PG(0)</v>
      </c>
      <c r="M113" s="4" t="str">
        <f>HYPERLINK("http://ovidsp.ovid.com/ovidweb.cgi?T=JS&amp;NEWS=n&amp;CSC=Y&amp;PAGE=booktext&amp;D=books&amp;AN=01762477$&amp;XPATH=/PG(0)","http://ovidsp.ovid.com/ovidweb.cgi?T=JS&amp;NEWS=n&amp;CSC=Y&amp;PAGE=booktext&amp;D=books&amp;AN=01762477$&amp;XPATH=/PG(0)")</f>
        <v>http://ovidsp.ovid.com/ovidweb.cgi?T=JS&amp;NEWS=n&amp;CSC=Y&amp;PAGE=booktext&amp;D=books&amp;AN=01762477$&amp;XPATH=/PG(0)</v>
      </c>
      <c r="N113" s="3"/>
      <c r="O113" s="3"/>
      <c r="P113" s="18"/>
    </row>
    <row r="114" spans="1:16" ht="31.2">
      <c r="A114" s="38">
        <v>112</v>
      </c>
      <c r="B114" s="17" t="s">
        <v>13</v>
      </c>
      <c r="C114" s="3" t="s">
        <v>99</v>
      </c>
      <c r="D114" s="20">
        <v>9781605476742</v>
      </c>
      <c r="E114" s="20">
        <v>9781605476742</v>
      </c>
      <c r="F114" s="2" t="s">
        <v>326</v>
      </c>
      <c r="G114" s="3" t="s">
        <v>527</v>
      </c>
      <c r="H114" s="3" t="s">
        <v>327</v>
      </c>
      <c r="I114" s="1" t="s">
        <v>15</v>
      </c>
      <c r="J114" s="3">
        <v>2013</v>
      </c>
      <c r="K114" s="17">
        <v>1</v>
      </c>
      <c r="L114" s="1" t="str">
        <f>HYPERLINK("http://ovidsp.ovid.com/ovidweb.cgi?T=JS&amp;NEWS=n&amp;CSC=Y&amp;PAGE=booktext&amp;D=books&amp;AN=01735164$&amp;XPATH=/PG(0)","http://ovidsp.ovid.com/ovidweb.cgi?T=JS&amp;NEWS=n&amp;CSC=Y&amp;PAGE=booktext&amp;D=books&amp;AN=01735164$&amp;XPATH=/PG(0)")</f>
        <v>http://ovidsp.ovid.com/ovidweb.cgi?T=JS&amp;NEWS=n&amp;CSC=Y&amp;PAGE=booktext&amp;D=books&amp;AN=01735164$&amp;XPATH=/PG(0)</v>
      </c>
      <c r="M114" s="4" t="str">
        <f>HYPERLINK("http://ovidsp.ovid.com/ovidweb.cgi?T=JS&amp;NEWS=n&amp;CSC=Y&amp;PAGE=booktext&amp;D=books&amp;AN=01735164$&amp;XPATH=/PG(0)","http://ovidsp.ovid.com/ovidweb.cgi?T=JS&amp;NEWS=n&amp;CSC=Y&amp;PAGE=booktext&amp;D=books&amp;AN=01735164$&amp;XPATH=/PG(0)")</f>
        <v>http://ovidsp.ovid.com/ovidweb.cgi?T=JS&amp;NEWS=n&amp;CSC=Y&amp;PAGE=booktext&amp;D=books&amp;AN=01735164$&amp;XPATH=/PG(0)</v>
      </c>
      <c r="N114" s="3"/>
      <c r="O114" s="3"/>
      <c r="P114" s="18"/>
    </row>
    <row r="115" spans="1:16" ht="31.2">
      <c r="A115" s="38">
        <v>113</v>
      </c>
      <c r="B115" s="17" t="s">
        <v>13</v>
      </c>
      <c r="C115" s="3" t="s">
        <v>44</v>
      </c>
      <c r="D115" s="20">
        <v>9781451173093</v>
      </c>
      <c r="E115" s="20">
        <v>9781451173093</v>
      </c>
      <c r="F115" s="2" t="s">
        <v>328</v>
      </c>
      <c r="G115" s="3" t="s">
        <v>527</v>
      </c>
      <c r="H115" s="3" t="s">
        <v>329</v>
      </c>
      <c r="I115" s="1" t="s">
        <v>15</v>
      </c>
      <c r="J115" s="3">
        <v>2015</v>
      </c>
      <c r="K115" s="17">
        <v>1</v>
      </c>
      <c r="L115" s="1" t="str">
        <f>HYPERLINK("http://ovidsp.ovid.com/ovidweb.cgi?T=JS&amp;NEWS=n&amp;CSC=Y&amp;PAGE=booktext&amp;D=books&amp;AN=01817272$&amp;XPATH=/PG(0)","http://ovidsp.ovid.com/ovidweb.cgi?T=JS&amp;NEWS=n&amp;CSC=Y&amp;PAGE=booktext&amp;D=books&amp;AN=01817272$&amp;XPATH=/PG(0)")</f>
        <v>http://ovidsp.ovid.com/ovidweb.cgi?T=JS&amp;NEWS=n&amp;CSC=Y&amp;PAGE=booktext&amp;D=books&amp;AN=01817272$&amp;XPATH=/PG(0)</v>
      </c>
      <c r="M115" s="4" t="str">
        <f>HYPERLINK("http://ovidsp.ovid.com/ovidweb.cgi?T=JS&amp;NEWS=n&amp;CSC=Y&amp;PAGE=booktext&amp;D=books&amp;AN=01817272$&amp;XPATH=/PG(0)","http://ovidsp.ovid.com/ovidweb.cgi?T=JS&amp;NEWS=n&amp;CSC=Y&amp;PAGE=booktext&amp;D=books&amp;AN=01817272$&amp;XPATH=/PG(0)")</f>
        <v>http://ovidsp.ovid.com/ovidweb.cgi?T=JS&amp;NEWS=n&amp;CSC=Y&amp;PAGE=booktext&amp;D=books&amp;AN=01817272$&amp;XPATH=/PG(0)</v>
      </c>
      <c r="N115" s="3"/>
      <c r="O115" s="3"/>
      <c r="P115" s="18"/>
    </row>
    <row r="116" spans="1:16" ht="31.2">
      <c r="A116" s="38">
        <v>114</v>
      </c>
      <c r="B116" s="17" t="s">
        <v>13</v>
      </c>
      <c r="C116" s="3" t="s">
        <v>98</v>
      </c>
      <c r="D116" s="20">
        <v>9781451173611</v>
      </c>
      <c r="E116" s="20">
        <v>9781451173611</v>
      </c>
      <c r="F116" s="2" t="s">
        <v>324</v>
      </c>
      <c r="G116" s="3" t="s">
        <v>527</v>
      </c>
      <c r="H116" s="3" t="s">
        <v>325</v>
      </c>
      <c r="I116" s="1" t="s">
        <v>15</v>
      </c>
      <c r="J116" s="3">
        <v>2014</v>
      </c>
      <c r="K116" s="17">
        <v>1</v>
      </c>
      <c r="L116" s="1" t="str">
        <f>HYPERLINK("http://ovidsp.ovid.com/ovidweb.cgi?T=JS&amp;NEWS=n&amp;CSC=Y&amp;PAGE=booktext&amp;D=books&amp;AN=01787333$&amp;XPATH=/PG(0)","http://ovidsp.ovid.com/ovidweb.cgi?T=JS&amp;NEWS=n&amp;CSC=Y&amp;PAGE=booktext&amp;D=books&amp;AN=01787333$&amp;XPATH=/PG(0)")</f>
        <v>http://ovidsp.ovid.com/ovidweb.cgi?T=JS&amp;NEWS=n&amp;CSC=Y&amp;PAGE=booktext&amp;D=books&amp;AN=01787333$&amp;XPATH=/PG(0)</v>
      </c>
      <c r="M116" s="4" t="str">
        <f>HYPERLINK("http://ovidsp.ovid.com/ovidweb.cgi?T=JS&amp;NEWS=n&amp;CSC=Y&amp;PAGE=booktext&amp;D=books&amp;AN=01787333$&amp;XPATH=/PG(0)","http://ovidsp.ovid.com/ovidweb.cgi?T=JS&amp;NEWS=n&amp;CSC=Y&amp;PAGE=booktext&amp;D=books&amp;AN=01787333$&amp;XPATH=/PG(0)")</f>
        <v>http://ovidsp.ovid.com/ovidweb.cgi?T=JS&amp;NEWS=n&amp;CSC=Y&amp;PAGE=booktext&amp;D=books&amp;AN=01787333$&amp;XPATH=/PG(0)</v>
      </c>
      <c r="N116" s="3"/>
      <c r="O116" s="3"/>
      <c r="P116" s="18"/>
    </row>
    <row r="117" spans="1:16" ht="31.2">
      <c r="A117" s="38">
        <v>115</v>
      </c>
      <c r="B117" s="17" t="s">
        <v>13</v>
      </c>
      <c r="C117" s="3" t="s">
        <v>96</v>
      </c>
      <c r="D117" s="20">
        <v>9781451175868</v>
      </c>
      <c r="E117" s="20">
        <v>9781451175868</v>
      </c>
      <c r="F117" s="2" t="s">
        <v>321</v>
      </c>
      <c r="G117" s="3" t="s">
        <v>529</v>
      </c>
      <c r="H117" s="3" t="s">
        <v>322</v>
      </c>
      <c r="I117" s="1" t="s">
        <v>15</v>
      </c>
      <c r="J117" s="3">
        <v>2014</v>
      </c>
      <c r="K117" s="17">
        <v>1</v>
      </c>
      <c r="L117" s="1" t="str">
        <f>HYPERLINK("http://ovidsp.ovid.com/ovidweb.cgi?T=JS&amp;NEWS=n&amp;CSC=Y&amp;PAGE=booktext&amp;D=books&amp;AN=01787278$&amp;XPATH=/PG(0)","http://ovidsp.ovid.com/ovidweb.cgi?T=JS&amp;NEWS=n&amp;CSC=Y&amp;PAGE=booktext&amp;D=books&amp;AN=01787278$&amp;XPATH=/PG(0)")</f>
        <v>http://ovidsp.ovid.com/ovidweb.cgi?T=JS&amp;NEWS=n&amp;CSC=Y&amp;PAGE=booktext&amp;D=books&amp;AN=01787278$&amp;XPATH=/PG(0)</v>
      </c>
      <c r="M117" s="4" t="str">
        <f>HYPERLINK("http://ovidsp.ovid.com/ovidweb.cgi?T=JS&amp;NEWS=n&amp;CSC=Y&amp;PAGE=booktext&amp;D=books&amp;AN=01787278$&amp;XPATH=/PG(0)","http://ovidsp.ovid.com/ovidweb.cgi?T=JS&amp;NEWS=n&amp;CSC=Y&amp;PAGE=booktext&amp;D=books&amp;AN=01787278$&amp;XPATH=/PG(0)")</f>
        <v>http://ovidsp.ovid.com/ovidweb.cgi?T=JS&amp;NEWS=n&amp;CSC=Y&amp;PAGE=booktext&amp;D=books&amp;AN=01787278$&amp;XPATH=/PG(0)</v>
      </c>
      <c r="N117" s="3"/>
      <c r="O117" s="3"/>
      <c r="P117" s="18"/>
    </row>
    <row r="118" spans="1:16" ht="62.4">
      <c r="A118" s="38">
        <v>116</v>
      </c>
      <c r="B118" s="17" t="s">
        <v>13</v>
      </c>
      <c r="C118" s="3" t="s">
        <v>96</v>
      </c>
      <c r="D118" s="20">
        <v>9781451143676</v>
      </c>
      <c r="E118" s="20">
        <v>9781451143676</v>
      </c>
      <c r="F118" s="2" t="s">
        <v>546</v>
      </c>
      <c r="G118" s="3" t="s">
        <v>529</v>
      </c>
      <c r="H118" s="3" t="s">
        <v>318</v>
      </c>
      <c r="I118" s="1" t="s">
        <v>15</v>
      </c>
      <c r="J118" s="3">
        <v>2014</v>
      </c>
      <c r="K118" s="17">
        <v>1</v>
      </c>
      <c r="L118" s="1" t="str">
        <f>HYPERLINK("http://ovidsp.ovid.com/ovidweb.cgi?T=JS&amp;NEWS=n&amp;CSC=Y&amp;PAGE=booktext&amp;D=books&amp;AN=01762488$&amp;XPATH=/PG(0)","http://ovidsp.ovid.com/ovidweb.cgi?T=JS&amp;NEWS=n&amp;CSC=Y&amp;PAGE=booktext&amp;D=books&amp;AN=01762488$&amp;XPATH=/PG(0)")</f>
        <v>http://ovidsp.ovid.com/ovidweb.cgi?T=JS&amp;NEWS=n&amp;CSC=Y&amp;PAGE=booktext&amp;D=books&amp;AN=01762488$&amp;XPATH=/PG(0)</v>
      </c>
      <c r="M118" s="4" t="str">
        <f>HYPERLINK("http://ovidsp.ovid.com/ovidweb.cgi?T=JS&amp;NEWS=n&amp;CSC=Y&amp;PAGE=booktext&amp;D=books&amp;AN=01762488$&amp;XPATH=/PG(0)","http://ovidsp.ovid.com/ovidweb.cgi?T=JS&amp;NEWS=n&amp;CSC=Y&amp;PAGE=booktext&amp;D=books&amp;AN=01762488$&amp;XPATH=/PG(0)")</f>
        <v>http://ovidsp.ovid.com/ovidweb.cgi?T=JS&amp;NEWS=n&amp;CSC=Y&amp;PAGE=booktext&amp;D=books&amp;AN=01762488$&amp;XPATH=/PG(0)</v>
      </c>
      <c r="N118" s="3"/>
      <c r="O118" s="3"/>
      <c r="P118" s="18"/>
    </row>
    <row r="119" spans="1:16" ht="46.8">
      <c r="A119" s="38">
        <v>117</v>
      </c>
      <c r="B119" s="17" t="s">
        <v>13</v>
      </c>
      <c r="C119" s="3" t="s">
        <v>96</v>
      </c>
      <c r="D119" s="20">
        <v>9781451173239</v>
      </c>
      <c r="E119" s="20">
        <v>9781451173239</v>
      </c>
      <c r="F119" s="2" t="s">
        <v>323</v>
      </c>
      <c r="G119" s="3" t="s">
        <v>529</v>
      </c>
      <c r="H119" s="3" t="s">
        <v>318</v>
      </c>
      <c r="I119" s="1" t="s">
        <v>15</v>
      </c>
      <c r="J119" s="3">
        <v>2014</v>
      </c>
      <c r="K119" s="17">
        <v>1</v>
      </c>
      <c r="L119" s="1" t="str">
        <f>HYPERLINK("http://ovidsp.ovid.com/ovidweb.cgi?T=JS&amp;NEWS=n&amp;CSC=Y&amp;PAGE=booktext&amp;D=books&amp;AN=01762487$&amp;XPATH=/PG(0)","http://ovidsp.ovid.com/ovidweb.cgi?T=JS&amp;NEWS=n&amp;CSC=Y&amp;PAGE=booktext&amp;D=books&amp;AN=01762487$&amp;XPATH=/PG(0)")</f>
        <v>http://ovidsp.ovid.com/ovidweb.cgi?T=JS&amp;NEWS=n&amp;CSC=Y&amp;PAGE=booktext&amp;D=books&amp;AN=01762487$&amp;XPATH=/PG(0)</v>
      </c>
      <c r="M119" s="4" t="str">
        <f>HYPERLINK("http://ovidsp.ovid.com/ovidweb.cgi?T=JS&amp;NEWS=n&amp;CSC=Y&amp;PAGE=booktext&amp;D=books&amp;AN=01762487$&amp;XPATH=/PG(0)","http://ovidsp.ovid.com/ovidweb.cgi?T=JS&amp;NEWS=n&amp;CSC=Y&amp;PAGE=booktext&amp;D=books&amp;AN=01762487$&amp;XPATH=/PG(0)")</f>
        <v>http://ovidsp.ovid.com/ovidweb.cgi?T=JS&amp;NEWS=n&amp;CSC=Y&amp;PAGE=booktext&amp;D=books&amp;AN=01762487$&amp;XPATH=/PG(0)</v>
      </c>
      <c r="N119" s="3"/>
      <c r="O119" s="3"/>
      <c r="P119" s="18"/>
    </row>
    <row r="120" spans="1:16" ht="31.2">
      <c r="A120" s="38">
        <v>118</v>
      </c>
      <c r="B120" s="17" t="s">
        <v>13</v>
      </c>
      <c r="C120" s="3" t="s">
        <v>97</v>
      </c>
      <c r="D120" s="20">
        <v>9781451173628</v>
      </c>
      <c r="E120" s="20">
        <v>9781451173628</v>
      </c>
      <c r="F120" s="2" t="s">
        <v>319</v>
      </c>
      <c r="G120" s="3" t="s">
        <v>529</v>
      </c>
      <c r="H120" s="3" t="s">
        <v>320</v>
      </c>
      <c r="I120" s="1" t="s">
        <v>15</v>
      </c>
      <c r="J120" s="3">
        <v>2015</v>
      </c>
      <c r="K120" s="17">
        <v>1</v>
      </c>
      <c r="L120" s="1" t="str">
        <f>HYPERLINK("http://ovidsp.ovid.com/ovidweb.cgi?T=JS&amp;NEWS=n&amp;CSC=Y&amp;PAGE=booktext&amp;D=books&amp;AN=01817286$&amp;XPATH=/PG(0)","http://ovidsp.ovid.com/ovidweb.cgi?T=JS&amp;NEWS=n&amp;CSC=Y&amp;PAGE=booktext&amp;D=books&amp;AN=01817286$&amp;XPATH=/PG(0)")</f>
        <v>http://ovidsp.ovid.com/ovidweb.cgi?T=JS&amp;NEWS=n&amp;CSC=Y&amp;PAGE=booktext&amp;D=books&amp;AN=01817286$&amp;XPATH=/PG(0)</v>
      </c>
      <c r="M120" s="4" t="str">
        <f>HYPERLINK("http://ovidsp.ovid.com/ovidweb.cgi?T=JS&amp;NEWS=n&amp;CSC=Y&amp;PAGE=booktext&amp;D=books&amp;AN=01817286$&amp;XPATH=/PG(0)","http://ovidsp.ovid.com/ovidweb.cgi?T=JS&amp;NEWS=n&amp;CSC=Y&amp;PAGE=booktext&amp;D=books&amp;AN=01817286$&amp;XPATH=/PG(0)")</f>
        <v>http://ovidsp.ovid.com/ovidweb.cgi?T=JS&amp;NEWS=n&amp;CSC=Y&amp;PAGE=booktext&amp;D=books&amp;AN=01817286$&amp;XPATH=/PG(0)</v>
      </c>
      <c r="N120" s="3"/>
      <c r="O120" s="3"/>
      <c r="P120" s="18"/>
    </row>
    <row r="121" spans="1:16" ht="46.8">
      <c r="A121" s="38">
        <v>119</v>
      </c>
      <c r="B121" s="17" t="s">
        <v>13</v>
      </c>
      <c r="C121" s="3" t="s">
        <v>95</v>
      </c>
      <c r="D121" s="20">
        <v>9781451190724</v>
      </c>
      <c r="E121" s="20">
        <v>9781451190724</v>
      </c>
      <c r="F121" s="2" t="s">
        <v>316</v>
      </c>
      <c r="G121" s="3" t="s">
        <v>529</v>
      </c>
      <c r="H121" s="3" t="s">
        <v>317</v>
      </c>
      <c r="I121" s="1" t="s">
        <v>15</v>
      </c>
      <c r="J121" s="3">
        <v>2015</v>
      </c>
      <c r="K121" s="17">
        <v>1</v>
      </c>
      <c r="L121" s="1" t="str">
        <f>HYPERLINK("http://ovidsp.ovid.com/ovidweb.cgi?T=JS&amp;NEWS=n&amp;CSC=Y&amp;PAGE=booktext&amp;D=books&amp;AN=01817287$&amp;XPATH=/PG(0)","http://ovidsp.ovid.com/ovidweb.cgi?T=JS&amp;NEWS=n&amp;CSC=Y&amp;PAGE=booktext&amp;D=books&amp;AN=01817287$&amp;XPATH=/PG(0)")</f>
        <v>http://ovidsp.ovid.com/ovidweb.cgi?T=JS&amp;NEWS=n&amp;CSC=Y&amp;PAGE=booktext&amp;D=books&amp;AN=01817287$&amp;XPATH=/PG(0)</v>
      </c>
      <c r="M121" s="4" t="str">
        <f>HYPERLINK("http://ovidsp.ovid.com/ovidweb.cgi?T=JS&amp;NEWS=n&amp;CSC=Y&amp;PAGE=booktext&amp;D=books&amp;AN=01817287$&amp;XPATH=/PG(0)","http://ovidsp.ovid.com/ovidweb.cgi?T=JS&amp;NEWS=n&amp;CSC=Y&amp;PAGE=booktext&amp;D=books&amp;AN=01817287$&amp;XPATH=/PG(0)")</f>
        <v>http://ovidsp.ovid.com/ovidweb.cgi?T=JS&amp;NEWS=n&amp;CSC=Y&amp;PAGE=booktext&amp;D=books&amp;AN=01817287$&amp;XPATH=/PG(0)</v>
      </c>
      <c r="N121" s="3"/>
      <c r="O121" s="3"/>
      <c r="P121" s="18"/>
    </row>
    <row r="122" spans="1:16" ht="15.75">
      <c r="A122" s="38">
        <v>120</v>
      </c>
      <c r="B122" s="17" t="s">
        <v>13</v>
      </c>
      <c r="C122" s="3" t="s">
        <v>94</v>
      </c>
      <c r="D122" s="20">
        <v>9781451113150</v>
      </c>
      <c r="E122" s="20">
        <v>9781451113150</v>
      </c>
      <c r="F122" s="2" t="s">
        <v>314</v>
      </c>
      <c r="G122" s="3" t="s">
        <v>527</v>
      </c>
      <c r="H122" s="3" t="s">
        <v>315</v>
      </c>
      <c r="I122" s="1" t="s">
        <v>15</v>
      </c>
      <c r="J122" s="3">
        <v>2014</v>
      </c>
      <c r="K122" s="17">
        <v>1</v>
      </c>
      <c r="L122" s="1" t="str">
        <f>HYPERLINK("http://ovidsp.ovid.com/ovidweb.cgi?T=JS&amp;NEWS=n&amp;CSC=Y&amp;PAGE=booktext&amp;D=books&amp;AN=01762478$&amp;XPATH=/PG(0)","http://ovidsp.ovid.com/ovidweb.cgi?T=JS&amp;NEWS=n&amp;CSC=Y&amp;PAGE=booktext&amp;D=books&amp;AN=01762478$&amp;XPATH=/PG(0)")</f>
        <v>http://ovidsp.ovid.com/ovidweb.cgi?T=JS&amp;NEWS=n&amp;CSC=Y&amp;PAGE=booktext&amp;D=books&amp;AN=01762478$&amp;XPATH=/PG(0)</v>
      </c>
      <c r="M122" s="4" t="str">
        <f>HYPERLINK("http://ovidsp.ovid.com/ovidweb.cgi?T=JS&amp;NEWS=n&amp;CSC=Y&amp;PAGE=booktext&amp;D=books&amp;AN=01762478$&amp;XPATH=/PG(0)","http://ovidsp.ovid.com/ovidweb.cgi?T=JS&amp;NEWS=n&amp;CSC=Y&amp;PAGE=booktext&amp;D=books&amp;AN=01762478$&amp;XPATH=/PG(0)")</f>
        <v>http://ovidsp.ovid.com/ovidweb.cgi?T=JS&amp;NEWS=n&amp;CSC=Y&amp;PAGE=booktext&amp;D=books&amp;AN=01762478$&amp;XPATH=/PG(0)</v>
      </c>
      <c r="N122" s="3"/>
      <c r="O122" s="3"/>
      <c r="P122" s="18"/>
    </row>
    <row r="123" spans="1:16" ht="15.75">
      <c r="A123" s="38">
        <v>121</v>
      </c>
      <c r="B123" s="17" t="s">
        <v>13</v>
      </c>
      <c r="C123" s="3" t="s">
        <v>93</v>
      </c>
      <c r="D123" s="20">
        <v>9781451173444</v>
      </c>
      <c r="E123" s="20">
        <v>9781451173444</v>
      </c>
      <c r="F123" s="2" t="s">
        <v>312</v>
      </c>
      <c r="G123" s="3" t="s">
        <v>532</v>
      </c>
      <c r="H123" s="3" t="s">
        <v>313</v>
      </c>
      <c r="I123" s="1" t="s">
        <v>15</v>
      </c>
      <c r="J123" s="3">
        <v>2014</v>
      </c>
      <c r="K123" s="17">
        <v>1</v>
      </c>
      <c r="L123" s="1" t="str">
        <f>HYPERLINK("http://ovidsp.ovid.com/ovidweb.cgi?T=JS&amp;NEWS=n&amp;CSC=Y&amp;PAGE=booktext&amp;D=books&amp;AN=01745924$&amp;XPATH=/PG(0)","http://ovidsp.ovid.com/ovidweb.cgi?T=JS&amp;NEWS=n&amp;CSC=Y&amp;PAGE=booktext&amp;D=books&amp;AN=01745924$&amp;XPATH=/PG(0)")</f>
        <v>http://ovidsp.ovid.com/ovidweb.cgi?T=JS&amp;NEWS=n&amp;CSC=Y&amp;PAGE=booktext&amp;D=books&amp;AN=01745924$&amp;XPATH=/PG(0)</v>
      </c>
      <c r="M123" s="4" t="str">
        <f>HYPERLINK("http://ovidsp.ovid.com/ovidweb.cgi?T=JS&amp;NEWS=n&amp;CSC=Y&amp;PAGE=booktext&amp;D=books&amp;AN=01745924$&amp;XPATH=/PG(0)","http://ovidsp.ovid.com/ovidweb.cgi?T=JS&amp;NEWS=n&amp;CSC=Y&amp;PAGE=booktext&amp;D=books&amp;AN=01745924$&amp;XPATH=/PG(0)")</f>
        <v>http://ovidsp.ovid.com/ovidweb.cgi?T=JS&amp;NEWS=n&amp;CSC=Y&amp;PAGE=booktext&amp;D=books&amp;AN=01745924$&amp;XPATH=/PG(0)</v>
      </c>
      <c r="N123" s="3"/>
      <c r="O123" s="3"/>
      <c r="P123" s="18"/>
    </row>
    <row r="124" spans="1:16" ht="31.2">
      <c r="A124" s="38">
        <v>122</v>
      </c>
      <c r="B124" s="17" t="s">
        <v>13</v>
      </c>
      <c r="C124" s="3" t="s">
        <v>92</v>
      </c>
      <c r="D124" s="20">
        <v>9781451187908</v>
      </c>
      <c r="E124" s="20">
        <v>9781451187908</v>
      </c>
      <c r="F124" s="2" t="s">
        <v>310</v>
      </c>
      <c r="G124" s="3" t="s">
        <v>534</v>
      </c>
      <c r="H124" s="3" t="s">
        <v>311</v>
      </c>
      <c r="I124" s="1" t="s">
        <v>15</v>
      </c>
      <c r="J124" s="3">
        <v>2014</v>
      </c>
      <c r="K124" s="17">
        <v>1</v>
      </c>
      <c r="L124" s="1" t="str">
        <f>HYPERLINK("http://ovidsp.ovid.com/ovidweb.cgi?T=JS&amp;NEWS=n&amp;CSC=Y&amp;PAGE=booktext&amp;D=books&amp;AN=01787334$&amp;XPATH=/PG(0)","http://ovidsp.ovid.com/ovidweb.cgi?T=JS&amp;NEWS=n&amp;CSC=Y&amp;PAGE=booktext&amp;D=books&amp;AN=01787334$&amp;XPATH=/PG(0)")</f>
        <v>http://ovidsp.ovid.com/ovidweb.cgi?T=JS&amp;NEWS=n&amp;CSC=Y&amp;PAGE=booktext&amp;D=books&amp;AN=01787334$&amp;XPATH=/PG(0)</v>
      </c>
      <c r="M124" s="4" t="str">
        <f>HYPERLINK("http://ovidsp.ovid.com/ovidweb.cgi?T=JS&amp;NEWS=n&amp;CSC=Y&amp;PAGE=booktext&amp;D=books&amp;AN=01787334$&amp;XPATH=/PG(0)","http://ovidsp.ovid.com/ovidweb.cgi?T=JS&amp;NEWS=n&amp;CSC=Y&amp;PAGE=booktext&amp;D=books&amp;AN=01787334$&amp;XPATH=/PG(0)")</f>
        <v>http://ovidsp.ovid.com/ovidweb.cgi?T=JS&amp;NEWS=n&amp;CSC=Y&amp;PAGE=booktext&amp;D=books&amp;AN=01787334$&amp;XPATH=/PG(0)</v>
      </c>
      <c r="N124" s="3"/>
      <c r="O124" s="3"/>
      <c r="P124" s="18"/>
    </row>
    <row r="125" spans="1:16" ht="15.75">
      <c r="A125" s="38">
        <v>123</v>
      </c>
      <c r="B125" s="17" t="s">
        <v>13</v>
      </c>
      <c r="C125" s="3" t="s">
        <v>91</v>
      </c>
      <c r="D125" s="20">
        <v>9781451193312</v>
      </c>
      <c r="E125" s="20">
        <v>9781451193312</v>
      </c>
      <c r="F125" s="2" t="s">
        <v>308</v>
      </c>
      <c r="G125" s="3" t="s">
        <v>527</v>
      </c>
      <c r="H125" s="3" t="s">
        <v>309</v>
      </c>
      <c r="I125" s="1" t="s">
        <v>15</v>
      </c>
      <c r="J125" s="3">
        <v>2015</v>
      </c>
      <c r="K125" s="17">
        <v>1</v>
      </c>
      <c r="L125" s="1" t="str">
        <f>HYPERLINK("http://ovidsp.ovid.com/ovidweb.cgi?T=JS&amp;NEWS=n&amp;CSC=Y&amp;PAGE=booktext&amp;D=books&amp;AN=01817273$&amp;XPATH=/PG(0)","http://ovidsp.ovid.com/ovidweb.cgi?T=JS&amp;NEWS=n&amp;CSC=Y&amp;PAGE=booktext&amp;D=books&amp;AN=01817273$&amp;XPATH=/PG(0)")</f>
        <v>http://ovidsp.ovid.com/ovidweb.cgi?T=JS&amp;NEWS=n&amp;CSC=Y&amp;PAGE=booktext&amp;D=books&amp;AN=01817273$&amp;XPATH=/PG(0)</v>
      </c>
      <c r="M125" s="4" t="str">
        <f>HYPERLINK("http://ovidsp.ovid.com/ovidweb.cgi?T=JS&amp;NEWS=n&amp;CSC=Y&amp;PAGE=booktext&amp;D=books&amp;AN=01817273$&amp;XPATH=/PG(0)","http://ovidsp.ovid.com/ovidweb.cgi?T=JS&amp;NEWS=n&amp;CSC=Y&amp;PAGE=booktext&amp;D=books&amp;AN=01817273$&amp;XPATH=/PG(0)")</f>
        <v>http://ovidsp.ovid.com/ovidweb.cgi?T=JS&amp;NEWS=n&amp;CSC=Y&amp;PAGE=booktext&amp;D=books&amp;AN=01817273$&amp;XPATH=/PG(0)</v>
      </c>
      <c r="N125" s="3"/>
      <c r="O125" s="3"/>
      <c r="P125" s="18"/>
    </row>
    <row r="126" spans="1:16" ht="15.75">
      <c r="A126" s="38">
        <v>124</v>
      </c>
      <c r="B126" s="17" t="s">
        <v>13</v>
      </c>
      <c r="C126" s="3" t="s">
        <v>89</v>
      </c>
      <c r="D126" s="20">
        <v>9781451183672</v>
      </c>
      <c r="E126" s="20">
        <v>9781451183672</v>
      </c>
      <c r="F126" s="2" t="s">
        <v>304</v>
      </c>
      <c r="G126" s="3" t="s">
        <v>531</v>
      </c>
      <c r="H126" s="3" t="s">
        <v>305</v>
      </c>
      <c r="I126" s="1" t="s">
        <v>15</v>
      </c>
      <c r="J126" s="3">
        <v>2014</v>
      </c>
      <c r="K126" s="17">
        <v>1</v>
      </c>
      <c r="L126" s="1" t="str">
        <f>HYPERLINK("http://ovidsp.ovid.com/ovidweb.cgi?T=JS&amp;NEWS=n&amp;CSC=Y&amp;PAGE=booktext&amp;D=books&amp;AN=01762479$&amp;XPATH=/PG(0)","http://ovidsp.ovid.com/ovidweb.cgi?T=JS&amp;NEWS=n&amp;CSC=Y&amp;PAGE=booktext&amp;D=books&amp;AN=01762479$&amp;XPATH=/PG(0)")</f>
        <v>http://ovidsp.ovid.com/ovidweb.cgi?T=JS&amp;NEWS=n&amp;CSC=Y&amp;PAGE=booktext&amp;D=books&amp;AN=01762479$&amp;XPATH=/PG(0)</v>
      </c>
      <c r="M126" s="4" t="str">
        <f>HYPERLINK("http://ovidsp.ovid.com/ovidweb.cgi?T=JS&amp;NEWS=n&amp;CSC=Y&amp;PAGE=booktext&amp;D=books&amp;AN=01762479$&amp;XPATH=/PG(0)","http://ovidsp.ovid.com/ovidweb.cgi?T=JS&amp;NEWS=n&amp;CSC=Y&amp;PAGE=booktext&amp;D=books&amp;AN=01762479$&amp;XPATH=/PG(0)")</f>
        <v>http://ovidsp.ovid.com/ovidweb.cgi?T=JS&amp;NEWS=n&amp;CSC=Y&amp;PAGE=booktext&amp;D=books&amp;AN=01762479$&amp;XPATH=/PG(0)</v>
      </c>
      <c r="N126" s="3"/>
      <c r="O126" s="3"/>
      <c r="P126" s="18"/>
    </row>
    <row r="127" spans="1:16" ht="15.75">
      <c r="A127" s="38">
        <v>125</v>
      </c>
      <c r="B127" s="17" t="s">
        <v>13</v>
      </c>
      <c r="C127" s="3" t="s">
        <v>88</v>
      </c>
      <c r="D127" s="20">
        <v>9781451114744</v>
      </c>
      <c r="E127" s="20">
        <v>9781451114744</v>
      </c>
      <c r="F127" s="2" t="s">
        <v>302</v>
      </c>
      <c r="G127" s="3" t="s">
        <v>529</v>
      </c>
      <c r="H127" s="3" t="s">
        <v>303</v>
      </c>
      <c r="I127" s="1" t="s">
        <v>15</v>
      </c>
      <c r="J127" s="3">
        <v>2014</v>
      </c>
      <c r="K127" s="17">
        <v>1</v>
      </c>
      <c r="L127" s="1" t="str">
        <f>HYPERLINK("http://ovidsp.ovid.com/ovidweb.cgi?T=JS&amp;NEWS=n&amp;CSC=Y&amp;PAGE=booktext&amp;D=books&amp;AN=01762491$&amp;XPATH=/PG(0)","http://ovidsp.ovid.com/ovidweb.cgi?T=JS&amp;NEWS=n&amp;CSC=Y&amp;PAGE=booktext&amp;D=books&amp;AN=01762491$&amp;XPATH=/PG(0)")</f>
        <v>http://ovidsp.ovid.com/ovidweb.cgi?T=JS&amp;NEWS=n&amp;CSC=Y&amp;PAGE=booktext&amp;D=books&amp;AN=01762491$&amp;XPATH=/PG(0)</v>
      </c>
      <c r="M127" s="4" t="str">
        <f>HYPERLINK("http://ovidsp.ovid.com/ovidweb.cgi?T=JS&amp;NEWS=n&amp;CSC=Y&amp;PAGE=booktext&amp;D=books&amp;AN=01762491$&amp;XPATH=/PG(0)","http://ovidsp.ovid.com/ovidweb.cgi?T=JS&amp;NEWS=n&amp;CSC=Y&amp;PAGE=booktext&amp;D=books&amp;AN=01762491$&amp;XPATH=/PG(0)")</f>
        <v>http://ovidsp.ovid.com/ovidweb.cgi?T=JS&amp;NEWS=n&amp;CSC=Y&amp;PAGE=booktext&amp;D=books&amp;AN=01762491$&amp;XPATH=/PG(0)</v>
      </c>
      <c r="N127" s="3"/>
      <c r="O127" s="3"/>
      <c r="P127" s="18"/>
    </row>
    <row r="128" spans="1:16" ht="15.75">
      <c r="A128" s="38">
        <v>126</v>
      </c>
      <c r="B128" s="17" t="s">
        <v>13</v>
      </c>
      <c r="C128" s="3" t="s">
        <v>87</v>
      </c>
      <c r="D128" s="20">
        <v>9781451137316</v>
      </c>
      <c r="E128" s="20">
        <v>9781451137316</v>
      </c>
      <c r="F128" s="2" t="s">
        <v>300</v>
      </c>
      <c r="G128" s="3" t="s">
        <v>527</v>
      </c>
      <c r="H128" s="3" t="s">
        <v>301</v>
      </c>
      <c r="I128" s="1" t="s">
        <v>15</v>
      </c>
      <c r="J128" s="3">
        <v>2013</v>
      </c>
      <c r="K128" s="17">
        <v>1</v>
      </c>
      <c r="L128" s="1" t="str">
        <f>HYPERLINK("http://ovidsp.ovid.com/ovidweb.cgi?T=JS&amp;NEWS=n&amp;CSC=Y&amp;PAGE=booktext&amp;D=books&amp;AN=01745925$&amp;XPATH=/PG(0)","http://ovidsp.ovid.com/ovidweb.cgi?T=JS&amp;NEWS=n&amp;CSC=Y&amp;PAGE=booktext&amp;D=books&amp;AN=01745925$&amp;XPATH=/PG(0)")</f>
        <v>http://ovidsp.ovid.com/ovidweb.cgi?T=JS&amp;NEWS=n&amp;CSC=Y&amp;PAGE=booktext&amp;D=books&amp;AN=01745925$&amp;XPATH=/PG(0)</v>
      </c>
      <c r="M128" s="4" t="str">
        <f>HYPERLINK("http://ovidsp.ovid.com/ovidweb.cgi?T=JS&amp;NEWS=n&amp;CSC=Y&amp;PAGE=booktext&amp;D=books&amp;AN=01745925$&amp;XPATH=/PG(0)","http://ovidsp.ovid.com/ovidweb.cgi?T=JS&amp;NEWS=n&amp;CSC=Y&amp;PAGE=booktext&amp;D=books&amp;AN=01745925$&amp;XPATH=/PG(0)")</f>
        <v>http://ovidsp.ovid.com/ovidweb.cgi?T=JS&amp;NEWS=n&amp;CSC=Y&amp;PAGE=booktext&amp;D=books&amp;AN=01745925$&amp;XPATH=/PG(0)</v>
      </c>
      <c r="N128" s="3"/>
      <c r="O128" s="3"/>
      <c r="P128" s="18"/>
    </row>
    <row r="129" spans="1:16" ht="31.2">
      <c r="A129" s="38">
        <v>127</v>
      </c>
      <c r="B129" s="17" t="s">
        <v>13</v>
      </c>
      <c r="C129" s="3" t="s">
        <v>86</v>
      </c>
      <c r="D129" s="20">
        <v>9781451185935</v>
      </c>
      <c r="E129" s="20">
        <v>9781451185935</v>
      </c>
      <c r="F129" s="2" t="s">
        <v>298</v>
      </c>
      <c r="G129" s="3" t="s">
        <v>529</v>
      </c>
      <c r="H129" s="3" t="s">
        <v>299</v>
      </c>
      <c r="I129" s="1" t="s">
        <v>15</v>
      </c>
      <c r="J129" s="3">
        <v>2015</v>
      </c>
      <c r="K129" s="17">
        <v>1</v>
      </c>
      <c r="L129" s="1" t="str">
        <f>HYPERLINK("http://ovidsp.ovid.com/ovidweb.cgi?T=JS&amp;NEWS=n&amp;CSC=Y&amp;PAGE=booktext&amp;D=books&amp;AN=01823278$&amp;XPATH=/PG(0)","http://ovidsp.ovid.com/ovidweb.cgi?T=JS&amp;NEWS=n&amp;CSC=Y&amp;PAGE=booktext&amp;D=books&amp;AN=01823278$&amp;XPATH=/PG(0)")</f>
        <v>http://ovidsp.ovid.com/ovidweb.cgi?T=JS&amp;NEWS=n&amp;CSC=Y&amp;PAGE=booktext&amp;D=books&amp;AN=01823278$&amp;XPATH=/PG(0)</v>
      </c>
      <c r="M129" s="4" t="str">
        <f>HYPERLINK("http://ovidsp.ovid.com/ovidweb.cgi?T=JS&amp;NEWS=n&amp;CSC=Y&amp;PAGE=booktext&amp;D=books&amp;AN=01823278$&amp;XPATH=/PG(0)","http://ovidsp.ovid.com/ovidweb.cgi?T=JS&amp;NEWS=n&amp;CSC=Y&amp;PAGE=booktext&amp;D=books&amp;AN=01823278$&amp;XPATH=/PG(0)")</f>
        <v>http://ovidsp.ovid.com/ovidweb.cgi?T=JS&amp;NEWS=n&amp;CSC=Y&amp;PAGE=booktext&amp;D=books&amp;AN=01823278$&amp;XPATH=/PG(0)</v>
      </c>
      <c r="N129" s="3"/>
      <c r="O129" s="3"/>
      <c r="P129" s="18"/>
    </row>
    <row r="130" spans="1:16" ht="15.75">
      <c r="A130" s="38">
        <v>128</v>
      </c>
      <c r="B130" s="17" t="s">
        <v>13</v>
      </c>
      <c r="C130" s="3" t="s">
        <v>85</v>
      </c>
      <c r="D130" s="20">
        <v>9781451144987</v>
      </c>
      <c r="E130" s="20">
        <v>9781451144987</v>
      </c>
      <c r="F130" s="2" t="s">
        <v>296</v>
      </c>
      <c r="G130" s="3" t="s">
        <v>529</v>
      </c>
      <c r="H130" s="3" t="s">
        <v>297</v>
      </c>
      <c r="I130" s="1" t="s">
        <v>15</v>
      </c>
      <c r="J130" s="3">
        <v>2014</v>
      </c>
      <c r="K130" s="17">
        <v>1</v>
      </c>
      <c r="L130" s="1" t="str">
        <f>HYPERLINK("http://ovidsp.ovid.com/ovidweb.cgi?T=JS&amp;NEWS=n&amp;CSC=Y&amp;PAGE=booktext&amp;D=books&amp;AN=01762492$&amp;XPATH=/PG(0)","http://ovidsp.ovid.com/ovidweb.cgi?T=JS&amp;NEWS=n&amp;CSC=Y&amp;PAGE=booktext&amp;D=books&amp;AN=01762492$&amp;XPATH=/PG(0)")</f>
        <v>http://ovidsp.ovid.com/ovidweb.cgi?T=JS&amp;NEWS=n&amp;CSC=Y&amp;PAGE=booktext&amp;D=books&amp;AN=01762492$&amp;XPATH=/PG(0)</v>
      </c>
      <c r="M130" s="4" t="str">
        <f>HYPERLINK("http://ovidsp.ovid.com/ovidweb.cgi?T=JS&amp;NEWS=n&amp;CSC=Y&amp;PAGE=booktext&amp;D=books&amp;AN=01762492$&amp;XPATH=/PG(0)","http://ovidsp.ovid.com/ovidweb.cgi?T=JS&amp;NEWS=n&amp;CSC=Y&amp;PAGE=booktext&amp;D=books&amp;AN=01762492$&amp;XPATH=/PG(0)")</f>
        <v>http://ovidsp.ovid.com/ovidweb.cgi?T=JS&amp;NEWS=n&amp;CSC=Y&amp;PAGE=booktext&amp;D=books&amp;AN=01762492$&amp;XPATH=/PG(0)</v>
      </c>
      <c r="N130" s="3"/>
      <c r="O130" s="3"/>
      <c r="P130" s="18"/>
    </row>
    <row r="131" spans="1:16" ht="15.75">
      <c r="A131" s="38">
        <v>129</v>
      </c>
      <c r="B131" s="17" t="s">
        <v>13</v>
      </c>
      <c r="C131" s="3" t="s">
        <v>84</v>
      </c>
      <c r="D131" s="20">
        <v>9781451173284</v>
      </c>
      <c r="E131" s="20">
        <v>9781451173284</v>
      </c>
      <c r="F131" s="2" t="s">
        <v>294</v>
      </c>
      <c r="G131" s="3" t="s">
        <v>529</v>
      </c>
      <c r="H131" s="3" t="s">
        <v>295</v>
      </c>
      <c r="I131" s="1" t="s">
        <v>15</v>
      </c>
      <c r="J131" s="3">
        <v>2015</v>
      </c>
      <c r="K131" s="17">
        <v>1</v>
      </c>
      <c r="L131" s="1" t="str">
        <f>HYPERLINK("http://ovidsp.ovid.com/ovidweb.cgi?T=JS&amp;NEWS=n&amp;CSC=Y&amp;PAGE=booktext&amp;D=books&amp;AN=01817289$&amp;XPATH=/PG(0)","http://ovidsp.ovid.com/ovidweb.cgi?T=JS&amp;NEWS=n&amp;CSC=Y&amp;PAGE=booktext&amp;D=books&amp;AN=01817289$&amp;XPATH=/PG(0)")</f>
        <v>http://ovidsp.ovid.com/ovidweb.cgi?T=JS&amp;NEWS=n&amp;CSC=Y&amp;PAGE=booktext&amp;D=books&amp;AN=01817289$&amp;XPATH=/PG(0)</v>
      </c>
      <c r="M131" s="4" t="str">
        <f>HYPERLINK("http://ovidsp.ovid.com/ovidweb.cgi?T=JS&amp;NEWS=n&amp;CSC=Y&amp;PAGE=booktext&amp;D=books&amp;AN=01817289$&amp;XPATH=/PG(0)","http://ovidsp.ovid.com/ovidweb.cgi?T=JS&amp;NEWS=n&amp;CSC=Y&amp;PAGE=booktext&amp;D=books&amp;AN=01817289$&amp;XPATH=/PG(0)")</f>
        <v>http://ovidsp.ovid.com/ovidweb.cgi?T=JS&amp;NEWS=n&amp;CSC=Y&amp;PAGE=booktext&amp;D=books&amp;AN=01817289$&amp;XPATH=/PG(0)</v>
      </c>
      <c r="N131" s="3"/>
      <c r="O131" s="3"/>
      <c r="P131" s="18"/>
    </row>
    <row r="132" spans="1:16" ht="31.2">
      <c r="A132" s="38">
        <v>130</v>
      </c>
      <c r="B132" s="17" t="s">
        <v>13</v>
      </c>
      <c r="C132" s="3" t="s">
        <v>83</v>
      </c>
      <c r="D132" s="20">
        <v>9781451101546</v>
      </c>
      <c r="E132" s="20">
        <v>9781451101546</v>
      </c>
      <c r="F132" s="2" t="s">
        <v>292</v>
      </c>
      <c r="G132" s="3" t="s">
        <v>531</v>
      </c>
      <c r="H132" s="3" t="s">
        <v>293</v>
      </c>
      <c r="I132" s="1" t="s">
        <v>15</v>
      </c>
      <c r="J132" s="3">
        <v>2013</v>
      </c>
      <c r="K132" s="17">
        <v>1</v>
      </c>
      <c r="L132" s="1" t="str">
        <f>HYPERLINK("http://ovidsp.ovid.com/ovidweb.cgi?T=JS&amp;NEWS=n&amp;CSC=Y&amp;PAGE=booktext&amp;D=books&amp;AN=01735127$&amp;XPATH=/PG(0)","http://ovidsp.ovid.com/ovidweb.cgi?T=JS&amp;NEWS=n&amp;CSC=Y&amp;PAGE=booktext&amp;D=books&amp;AN=01735127$&amp;XPATH=/PG(0)")</f>
        <v>http://ovidsp.ovid.com/ovidweb.cgi?T=JS&amp;NEWS=n&amp;CSC=Y&amp;PAGE=booktext&amp;D=books&amp;AN=01735127$&amp;XPATH=/PG(0)</v>
      </c>
      <c r="M132" s="4" t="str">
        <f>HYPERLINK("http://ovidsp.ovid.com/ovidweb.cgi?T=JS&amp;NEWS=n&amp;CSC=Y&amp;PAGE=booktext&amp;D=books&amp;AN=01735127$&amp;XPATH=/PG(0)","http://ovidsp.ovid.com/ovidweb.cgi?T=JS&amp;NEWS=n&amp;CSC=Y&amp;PAGE=booktext&amp;D=books&amp;AN=01735127$&amp;XPATH=/PG(0)")</f>
        <v>http://ovidsp.ovid.com/ovidweb.cgi?T=JS&amp;NEWS=n&amp;CSC=Y&amp;PAGE=booktext&amp;D=books&amp;AN=01735127$&amp;XPATH=/PG(0)</v>
      </c>
      <c r="N132" s="3"/>
      <c r="O132" s="3"/>
      <c r="P132" s="18"/>
    </row>
    <row r="133" spans="1:16" ht="31.2">
      <c r="A133" s="38">
        <v>131</v>
      </c>
      <c r="B133" s="17" t="s">
        <v>13</v>
      </c>
      <c r="C133" s="3" t="s">
        <v>82</v>
      </c>
      <c r="D133" s="23">
        <v>9781449697501</v>
      </c>
      <c r="E133" s="23">
        <v>9781449697501</v>
      </c>
      <c r="F133" s="2" t="s">
        <v>290</v>
      </c>
      <c r="G133" s="3" t="s">
        <v>532</v>
      </c>
      <c r="H133" s="3" t="s">
        <v>291</v>
      </c>
      <c r="I133" s="1" t="s">
        <v>28</v>
      </c>
      <c r="J133" s="3">
        <v>2014</v>
      </c>
      <c r="K133" s="17">
        <v>1</v>
      </c>
      <c r="L133" s="1" t="str">
        <f>HYPERLINK("http://ovidsp.ovid.com/ovidweb.cgi?T=JS&amp;NEWS=n&amp;CSC=Y&amp;PAGE=booktext&amp;D=books&amp;AN=01812592$&amp;XPATH=/PG(0)","http://ovidsp.ovid.com/ovidweb.cgi?T=JS&amp;NEWS=n&amp;CSC=Y&amp;PAGE=booktext&amp;D=books&amp;AN=01812592$&amp;XPATH=/PG(0)")</f>
        <v>http://ovidsp.ovid.com/ovidweb.cgi?T=JS&amp;NEWS=n&amp;CSC=Y&amp;PAGE=booktext&amp;D=books&amp;AN=01812592$&amp;XPATH=/PG(0)</v>
      </c>
      <c r="M133" s="4" t="str">
        <f>HYPERLINK("http://ovidsp.ovid.com/ovidweb.cgi?T=JS&amp;NEWS=n&amp;CSC=Y&amp;PAGE=booktext&amp;D=books&amp;AN=01812592$&amp;XPATH=/PG(0)","http://ovidsp.ovid.com/ovidweb.cgi?T=JS&amp;NEWS=n&amp;CSC=Y&amp;PAGE=booktext&amp;D=books&amp;AN=01812592$&amp;XPATH=/PG(0)")</f>
        <v>http://ovidsp.ovid.com/ovidweb.cgi?T=JS&amp;NEWS=n&amp;CSC=Y&amp;PAGE=booktext&amp;D=books&amp;AN=01812592$&amp;XPATH=/PG(0)</v>
      </c>
      <c r="N133" s="3"/>
      <c r="O133" s="3"/>
      <c r="P133" s="18"/>
    </row>
    <row r="134" spans="1:16" ht="31.2">
      <c r="A134" s="38">
        <v>132</v>
      </c>
      <c r="B134" s="17" t="s">
        <v>13</v>
      </c>
      <c r="C134" s="3" t="s">
        <v>81</v>
      </c>
      <c r="D134" s="20">
        <v>9781284050912</v>
      </c>
      <c r="E134" s="20">
        <v>9781284050912</v>
      </c>
      <c r="F134" s="2" t="s">
        <v>286</v>
      </c>
      <c r="G134" s="3" t="s">
        <v>528</v>
      </c>
      <c r="H134" s="3" t="s">
        <v>287</v>
      </c>
      <c r="I134" s="1" t="s">
        <v>28</v>
      </c>
      <c r="J134" s="3">
        <v>2015</v>
      </c>
      <c r="K134" s="17">
        <v>1</v>
      </c>
      <c r="L134" s="1" t="str">
        <f>HYPERLINK("http://ovidsp.ovid.com/ovidweb.cgi?T=JS&amp;NEWS=n&amp;CSC=Y&amp;PAGE=booktext&amp;D=books&amp;AN=01812593$&amp;XPATH=/PG(0)","http://ovidsp.ovid.com/ovidweb.cgi?T=JS&amp;NEWS=n&amp;CSC=Y&amp;PAGE=booktext&amp;D=books&amp;AN=01812593$&amp;XPATH=/PG(0)")</f>
        <v>http://ovidsp.ovid.com/ovidweb.cgi?T=JS&amp;NEWS=n&amp;CSC=Y&amp;PAGE=booktext&amp;D=books&amp;AN=01812593$&amp;XPATH=/PG(0)</v>
      </c>
      <c r="M134" s="4" t="str">
        <f>HYPERLINK("http://ovidsp.ovid.com/ovidweb.cgi?T=JS&amp;NEWS=n&amp;CSC=Y&amp;PAGE=booktext&amp;D=books&amp;AN=01812593$&amp;XPATH=/PG(0)","http://ovidsp.ovid.com/ovidweb.cgi?T=JS&amp;NEWS=n&amp;CSC=Y&amp;PAGE=booktext&amp;D=books&amp;AN=01812593$&amp;XPATH=/PG(0)")</f>
        <v>http://ovidsp.ovid.com/ovidweb.cgi?T=JS&amp;NEWS=n&amp;CSC=Y&amp;PAGE=booktext&amp;D=books&amp;AN=01812593$&amp;XPATH=/PG(0)</v>
      </c>
      <c r="N134" s="3"/>
      <c r="O134" s="3"/>
      <c r="P134" s="18"/>
    </row>
    <row r="135" spans="1:16" ht="15.75">
      <c r="A135" s="38">
        <v>133</v>
      </c>
      <c r="B135" s="17" t="s">
        <v>13</v>
      </c>
      <c r="C135" s="3" t="s">
        <v>27</v>
      </c>
      <c r="D135" s="20">
        <v>9781451186352</v>
      </c>
      <c r="E135" s="20">
        <v>9781451186352</v>
      </c>
      <c r="F135" s="2" t="s">
        <v>285</v>
      </c>
      <c r="G135" s="3" t="s">
        <v>525</v>
      </c>
      <c r="H135" s="3"/>
      <c r="I135" s="1" t="s">
        <v>15</v>
      </c>
      <c r="J135" s="3">
        <v>2014</v>
      </c>
      <c r="K135" s="17">
        <v>1</v>
      </c>
      <c r="L135" s="1" t="str">
        <f>HYPERLINK("http://ovidsp.ovid.com/ovidweb.cgi?T=JS&amp;NEWS=n&amp;CSC=Y&amp;PAGE=booktext&amp;D=books&amp;AN=01745909$&amp;XPATH=/PG(0)","http://ovidsp.ovid.com/ovidweb.cgi?T=JS&amp;NEWS=n&amp;CSC=Y&amp;PAGE=booktext&amp;D=books&amp;AN=01745909$&amp;XPATH=/PG(0)")</f>
        <v>http://ovidsp.ovid.com/ovidweb.cgi?T=JS&amp;NEWS=n&amp;CSC=Y&amp;PAGE=booktext&amp;D=books&amp;AN=01745909$&amp;XPATH=/PG(0)</v>
      </c>
      <c r="M135" s="4" t="str">
        <f>HYPERLINK("http://ovidsp.ovid.com/ovidweb.cgi?T=JS&amp;NEWS=n&amp;CSC=Y&amp;PAGE=booktext&amp;D=books&amp;AN=01745909$&amp;XPATH=/PG(0)","http://ovidsp.ovid.com/ovidweb.cgi?T=JS&amp;NEWS=n&amp;CSC=Y&amp;PAGE=booktext&amp;D=books&amp;AN=01745909$&amp;XPATH=/PG(0)")</f>
        <v>http://ovidsp.ovid.com/ovidweb.cgi?T=JS&amp;NEWS=n&amp;CSC=Y&amp;PAGE=booktext&amp;D=books&amp;AN=01745909$&amp;XPATH=/PG(0)</v>
      </c>
      <c r="N135" s="3"/>
      <c r="O135" s="3"/>
      <c r="P135" s="18"/>
    </row>
    <row r="136" spans="1:16" ht="31.2">
      <c r="A136" s="38">
        <v>134</v>
      </c>
      <c r="B136" s="17" t="s">
        <v>13</v>
      </c>
      <c r="C136" s="3" t="s">
        <v>80</v>
      </c>
      <c r="D136" s="20">
        <v>9781451187878</v>
      </c>
      <c r="E136" s="20">
        <v>9781451187878</v>
      </c>
      <c r="F136" s="2" t="s">
        <v>283</v>
      </c>
      <c r="G136" s="3" t="s">
        <v>533</v>
      </c>
      <c r="H136" s="3" t="s">
        <v>284</v>
      </c>
      <c r="I136" s="1" t="s">
        <v>15</v>
      </c>
      <c r="J136" s="3">
        <v>2014</v>
      </c>
      <c r="K136" s="17">
        <v>1</v>
      </c>
      <c r="L136" s="1" t="str">
        <f>HYPERLINK("http://ovidsp.ovid.com/ovidweb.cgi?T=JS&amp;NEWS=n&amp;CSC=Y&amp;PAGE=booktext&amp;D=books&amp;AN=01787335$&amp;XPATH=/PG(0)","http://ovidsp.ovid.com/ovidweb.cgi?T=JS&amp;NEWS=n&amp;CSC=Y&amp;PAGE=booktext&amp;D=books&amp;AN=01787335$&amp;XPATH=/PG(0)")</f>
        <v>http://ovidsp.ovid.com/ovidweb.cgi?T=JS&amp;NEWS=n&amp;CSC=Y&amp;PAGE=booktext&amp;D=books&amp;AN=01787335$&amp;XPATH=/PG(0)</v>
      </c>
      <c r="M136" s="4" t="str">
        <f>HYPERLINK("http://ovidsp.ovid.com/ovidweb.cgi?T=JS&amp;NEWS=n&amp;CSC=Y&amp;PAGE=booktext&amp;D=books&amp;AN=01787335$&amp;XPATH=/PG(0)","http://ovidsp.ovid.com/ovidweb.cgi?T=JS&amp;NEWS=n&amp;CSC=Y&amp;PAGE=booktext&amp;D=books&amp;AN=01787335$&amp;XPATH=/PG(0)")</f>
        <v>http://ovidsp.ovid.com/ovidweb.cgi?T=JS&amp;NEWS=n&amp;CSC=Y&amp;PAGE=booktext&amp;D=books&amp;AN=01787335$&amp;XPATH=/PG(0)</v>
      </c>
      <c r="N136" s="3"/>
      <c r="O136" s="3"/>
      <c r="P136" s="18"/>
    </row>
    <row r="137" spans="1:16" ht="15.75">
      <c r="A137" s="38">
        <v>135</v>
      </c>
      <c r="B137" s="17" t="s">
        <v>13</v>
      </c>
      <c r="C137" s="3" t="s">
        <v>79</v>
      </c>
      <c r="D137" s="20">
        <v>9781449679033</v>
      </c>
      <c r="E137" s="20">
        <v>9781449679033</v>
      </c>
      <c r="F137" s="2" t="s">
        <v>280</v>
      </c>
      <c r="G137" s="3" t="s">
        <v>532</v>
      </c>
      <c r="H137" s="3" t="s">
        <v>281</v>
      </c>
      <c r="I137" s="1" t="s">
        <v>282</v>
      </c>
      <c r="J137" s="3">
        <v>2014</v>
      </c>
      <c r="K137" s="17">
        <v>1</v>
      </c>
      <c r="L137" s="1" t="str">
        <f>HYPERLINK("http://ovidsp.ovid.com/ovidweb.cgi?T=JS&amp;NEWS=n&amp;CSC=Y&amp;PAGE=booktext&amp;D=books&amp;AN=01777264$&amp;XPATH=/PG(0)","http://ovidsp.ovid.com/ovidweb.cgi?T=JS&amp;NEWS=n&amp;CSC=Y&amp;PAGE=booktext&amp;D=books&amp;AN=01777264$&amp;XPATH=/PG(0)")</f>
        <v>http://ovidsp.ovid.com/ovidweb.cgi?T=JS&amp;NEWS=n&amp;CSC=Y&amp;PAGE=booktext&amp;D=books&amp;AN=01777264$&amp;XPATH=/PG(0)</v>
      </c>
      <c r="M137" s="4" t="str">
        <f>HYPERLINK("http://ovidsp.ovid.com/ovidweb.cgi?T=JS&amp;NEWS=n&amp;CSC=Y&amp;PAGE=booktext&amp;D=books&amp;AN=01777264$&amp;XPATH=/PG(0)","http://ovidsp.ovid.com/ovidweb.cgi?T=JS&amp;NEWS=n&amp;CSC=Y&amp;PAGE=booktext&amp;D=books&amp;AN=01777264$&amp;XPATH=/PG(0)")</f>
        <v>http://ovidsp.ovid.com/ovidweb.cgi?T=JS&amp;NEWS=n&amp;CSC=Y&amp;PAGE=booktext&amp;D=books&amp;AN=01777264$&amp;XPATH=/PG(0)</v>
      </c>
      <c r="N137" s="3"/>
      <c r="O137" s="3"/>
      <c r="P137" s="18"/>
    </row>
    <row r="138" spans="1:16" ht="15.75">
      <c r="A138" s="38">
        <v>136</v>
      </c>
      <c r="B138" s="17" t="s">
        <v>13</v>
      </c>
      <c r="C138" s="3" t="s">
        <v>78</v>
      </c>
      <c r="D138" s="20">
        <v>9781451186123</v>
      </c>
      <c r="E138" s="20">
        <v>9781451186123</v>
      </c>
      <c r="F138" s="2" t="s">
        <v>278</v>
      </c>
      <c r="G138" s="3" t="s">
        <v>534</v>
      </c>
      <c r="H138" s="3" t="s">
        <v>279</v>
      </c>
      <c r="I138" s="1" t="s">
        <v>15</v>
      </c>
      <c r="J138" s="3">
        <v>2014</v>
      </c>
      <c r="K138" s="17">
        <v>1</v>
      </c>
      <c r="L138" s="1" t="str">
        <f>HYPERLINK("http://ovidsp.ovid.com/ovidweb.cgi?T=JS&amp;NEWS=n&amp;CSC=Y&amp;PAGE=booktext&amp;D=books&amp;AN=01787374$&amp;XPATH=/PG(0)","http://ovidsp.ovid.com/ovidweb.cgi?T=JS&amp;NEWS=n&amp;CSC=Y&amp;PAGE=booktext&amp;D=books&amp;AN=01787374$&amp;XPATH=/PG(0)")</f>
        <v>http://ovidsp.ovid.com/ovidweb.cgi?T=JS&amp;NEWS=n&amp;CSC=Y&amp;PAGE=booktext&amp;D=books&amp;AN=01787374$&amp;XPATH=/PG(0)</v>
      </c>
      <c r="M138" s="4" t="str">
        <f>HYPERLINK("http://ovidsp.ovid.com/ovidweb.cgi?T=JS&amp;NEWS=n&amp;CSC=Y&amp;PAGE=booktext&amp;D=books&amp;AN=01787374$&amp;XPATH=/PG(0)","http://ovidsp.ovid.com/ovidweb.cgi?T=JS&amp;NEWS=n&amp;CSC=Y&amp;PAGE=booktext&amp;D=books&amp;AN=01787374$&amp;XPATH=/PG(0)")</f>
        <v>http://ovidsp.ovid.com/ovidweb.cgi?T=JS&amp;NEWS=n&amp;CSC=Y&amp;PAGE=booktext&amp;D=books&amp;AN=01787374$&amp;XPATH=/PG(0)</v>
      </c>
      <c r="N138" s="3"/>
      <c r="O138" s="3"/>
      <c r="P138" s="18"/>
    </row>
    <row r="139" spans="1:16" ht="31.2">
      <c r="A139" s="38">
        <v>137</v>
      </c>
      <c r="B139" s="17" t="s">
        <v>13</v>
      </c>
      <c r="C139" s="3" t="s">
        <v>77</v>
      </c>
      <c r="D139" s="20">
        <v>9781451186642</v>
      </c>
      <c r="E139" s="20">
        <v>9781451186642</v>
      </c>
      <c r="F139" s="2" t="s">
        <v>276</v>
      </c>
      <c r="G139" s="3" t="s">
        <v>527</v>
      </c>
      <c r="H139" s="3" t="s">
        <v>277</v>
      </c>
      <c r="I139" s="1" t="s">
        <v>15</v>
      </c>
      <c r="J139" s="3">
        <v>2015</v>
      </c>
      <c r="K139" s="17">
        <v>1</v>
      </c>
      <c r="L139" s="1" t="str">
        <f>HYPERLINK("http://ovidsp.ovid.com/ovidweb.cgi?T=JS&amp;NEWS=n&amp;CSC=Y&amp;PAGE=booktext&amp;D=books&amp;AN=01817274$&amp;XPATH=/PG(0)","http://ovidsp.ovid.com/ovidweb.cgi?T=JS&amp;NEWS=n&amp;CSC=Y&amp;PAGE=booktext&amp;D=books&amp;AN=01817274$&amp;XPATH=/PG(0)")</f>
        <v>http://ovidsp.ovid.com/ovidweb.cgi?T=JS&amp;NEWS=n&amp;CSC=Y&amp;PAGE=booktext&amp;D=books&amp;AN=01817274$&amp;XPATH=/PG(0)</v>
      </c>
      <c r="M139" s="4" t="str">
        <f>HYPERLINK("http://ovidsp.ovid.com/ovidweb.cgi?T=JS&amp;NEWS=n&amp;CSC=Y&amp;PAGE=booktext&amp;D=books&amp;AN=01817274$&amp;XPATH=/PG(0)","http://ovidsp.ovid.com/ovidweb.cgi?T=JS&amp;NEWS=n&amp;CSC=Y&amp;PAGE=booktext&amp;D=books&amp;AN=01817274$&amp;XPATH=/PG(0)")</f>
        <v>http://ovidsp.ovid.com/ovidweb.cgi?T=JS&amp;NEWS=n&amp;CSC=Y&amp;PAGE=booktext&amp;D=books&amp;AN=01817274$&amp;XPATH=/PG(0)</v>
      </c>
      <c r="N139" s="3"/>
      <c r="O139" s="3"/>
      <c r="P139" s="18"/>
    </row>
    <row r="140" spans="1:16" ht="15.75">
      <c r="A140" s="38">
        <v>138</v>
      </c>
      <c r="B140" s="17" t="s">
        <v>13</v>
      </c>
      <c r="C140" s="3" t="s">
        <v>76</v>
      </c>
      <c r="D140" s="20">
        <v>9781451111491</v>
      </c>
      <c r="E140" s="20">
        <v>9781451111491</v>
      </c>
      <c r="F140" s="2" t="s">
        <v>197</v>
      </c>
      <c r="G140" s="3" t="s">
        <v>529</v>
      </c>
      <c r="H140" s="3" t="s">
        <v>275</v>
      </c>
      <c r="I140" s="1" t="s">
        <v>15</v>
      </c>
      <c r="J140" s="3">
        <v>2013</v>
      </c>
      <c r="K140" s="17">
        <v>1</v>
      </c>
      <c r="L140" s="1" t="str">
        <f>HYPERLINK("http://ovidsp.ovid.com/ovidweb.cgi?T=JS&amp;NEWS=n&amp;CSC=Y&amp;PAGE=booktext&amp;D=books&amp;AN=01735160$&amp;XPATH=/PG(0)","http://ovidsp.ovid.com/ovidweb.cgi?T=JS&amp;NEWS=n&amp;CSC=Y&amp;PAGE=booktext&amp;D=books&amp;AN=01735160$&amp;XPATH=/PG(0)")</f>
        <v>http://ovidsp.ovid.com/ovidweb.cgi?T=JS&amp;NEWS=n&amp;CSC=Y&amp;PAGE=booktext&amp;D=books&amp;AN=01735160$&amp;XPATH=/PG(0)</v>
      </c>
      <c r="M140" s="4" t="str">
        <f>HYPERLINK("http://ovidsp.ovid.com/ovidweb.cgi?T=JS&amp;NEWS=n&amp;CSC=Y&amp;PAGE=booktext&amp;D=books&amp;AN=01735160$&amp;XPATH=/PG(0)","http://ovidsp.ovid.com/ovidweb.cgi?T=JS&amp;NEWS=n&amp;CSC=Y&amp;PAGE=booktext&amp;D=books&amp;AN=01735160$&amp;XPATH=/PG(0)")</f>
        <v>http://ovidsp.ovid.com/ovidweb.cgi?T=JS&amp;NEWS=n&amp;CSC=Y&amp;PAGE=booktext&amp;D=books&amp;AN=01735160$&amp;XPATH=/PG(0)</v>
      </c>
      <c r="N140" s="3"/>
      <c r="O140" s="3"/>
      <c r="P140" s="18"/>
    </row>
    <row r="141" spans="1:16" ht="15.75">
      <c r="A141" s="38">
        <v>139</v>
      </c>
      <c r="B141" s="17" t="s">
        <v>13</v>
      </c>
      <c r="C141" s="3" t="s">
        <v>74</v>
      </c>
      <c r="D141" s="20">
        <v>9781451143706</v>
      </c>
      <c r="E141" s="20">
        <v>9781451143706</v>
      </c>
      <c r="F141" s="2" t="s">
        <v>271</v>
      </c>
      <c r="G141" s="3" t="s">
        <v>529</v>
      </c>
      <c r="H141" s="3" t="s">
        <v>272</v>
      </c>
      <c r="I141" s="1" t="s">
        <v>15</v>
      </c>
      <c r="J141" s="3">
        <v>2014</v>
      </c>
      <c r="K141" s="17">
        <v>1</v>
      </c>
      <c r="L141" s="1" t="str">
        <f>HYPERLINK("http://ovidsp.ovid.com/ovidweb.cgi?T=JS&amp;NEWS=n&amp;CSC=Y&amp;PAGE=booktext&amp;D=books&amp;AN=01735158$&amp;XPATH=/PG(0)","http://ovidsp.ovid.com/ovidweb.cgi?T=JS&amp;NEWS=n&amp;CSC=Y&amp;PAGE=booktext&amp;D=books&amp;AN=01735158$&amp;XPATH=/PG(0)")</f>
        <v>http://ovidsp.ovid.com/ovidweb.cgi?T=JS&amp;NEWS=n&amp;CSC=Y&amp;PAGE=booktext&amp;D=books&amp;AN=01735158$&amp;XPATH=/PG(0)</v>
      </c>
      <c r="M141" s="4" t="str">
        <f>HYPERLINK("http://ovidsp.ovid.com/ovidweb.cgi?T=JS&amp;NEWS=n&amp;CSC=Y&amp;PAGE=booktext&amp;D=books&amp;AN=01735158$&amp;XPATH=/PG(0)","http://ovidsp.ovid.com/ovidweb.cgi?T=JS&amp;NEWS=n&amp;CSC=Y&amp;PAGE=booktext&amp;D=books&amp;AN=01735158$&amp;XPATH=/PG(0)")</f>
        <v>http://ovidsp.ovid.com/ovidweb.cgi?T=JS&amp;NEWS=n&amp;CSC=Y&amp;PAGE=booktext&amp;D=books&amp;AN=01735158$&amp;XPATH=/PG(0)</v>
      </c>
      <c r="N141" s="3"/>
      <c r="O141" s="3"/>
      <c r="P141" s="18"/>
    </row>
    <row r="142" spans="1:16" ht="31.2">
      <c r="A142" s="38">
        <v>140</v>
      </c>
      <c r="B142" s="17" t="s">
        <v>13</v>
      </c>
      <c r="C142" s="3" t="s">
        <v>73</v>
      </c>
      <c r="D142" s="20">
        <v>9781451142716</v>
      </c>
      <c r="E142" s="20">
        <v>9781451142716</v>
      </c>
      <c r="F142" s="2" t="s">
        <v>269</v>
      </c>
      <c r="G142" s="3" t="s">
        <v>531</v>
      </c>
      <c r="H142" s="3" t="s">
        <v>270</v>
      </c>
      <c r="I142" s="1" t="s">
        <v>15</v>
      </c>
      <c r="J142" s="3">
        <v>2014</v>
      </c>
      <c r="K142" s="17">
        <v>1</v>
      </c>
      <c r="L142" s="1" t="str">
        <f>HYPERLINK("http://ovidsp.ovid.com/ovidweb.cgi?T=JS&amp;NEWS=n&amp;CSC=Y&amp;PAGE=booktext&amp;D=books&amp;AN=01762480$&amp;XPATH=/PG(0)","http://ovidsp.ovid.com/ovidweb.cgi?T=JS&amp;NEWS=n&amp;CSC=Y&amp;PAGE=booktext&amp;D=books&amp;AN=01762480$&amp;XPATH=/PG(0)")</f>
        <v>http://ovidsp.ovid.com/ovidweb.cgi?T=JS&amp;NEWS=n&amp;CSC=Y&amp;PAGE=booktext&amp;D=books&amp;AN=01762480$&amp;XPATH=/PG(0)</v>
      </c>
      <c r="M142" s="4" t="str">
        <f>HYPERLINK("http://ovidsp.ovid.com/ovidweb.cgi?T=JS&amp;NEWS=n&amp;CSC=Y&amp;PAGE=booktext&amp;D=books&amp;AN=01762480$&amp;XPATH=/PG(0)","http://ovidsp.ovid.com/ovidweb.cgi?T=JS&amp;NEWS=n&amp;CSC=Y&amp;PAGE=booktext&amp;D=books&amp;AN=01762480$&amp;XPATH=/PG(0)")</f>
        <v>http://ovidsp.ovid.com/ovidweb.cgi?T=JS&amp;NEWS=n&amp;CSC=Y&amp;PAGE=booktext&amp;D=books&amp;AN=01762480$&amp;XPATH=/PG(0)</v>
      </c>
      <c r="N142" s="3"/>
      <c r="O142" s="3"/>
      <c r="P142" s="18"/>
    </row>
    <row r="143" spans="1:16" ht="15.75">
      <c r="A143" s="38">
        <v>141</v>
      </c>
      <c r="B143" s="17" t="s">
        <v>13</v>
      </c>
      <c r="C143" s="3" t="s">
        <v>72</v>
      </c>
      <c r="D143" s="20">
        <v>9781451192544</v>
      </c>
      <c r="E143" s="20">
        <v>9781451192544</v>
      </c>
      <c r="F143" s="2" t="s">
        <v>267</v>
      </c>
      <c r="G143" s="3" t="s">
        <v>531</v>
      </c>
      <c r="H143" s="3" t="s">
        <v>268</v>
      </c>
      <c r="I143" s="1" t="s">
        <v>15</v>
      </c>
      <c r="J143" s="3">
        <v>2015</v>
      </c>
      <c r="K143" s="17">
        <v>1</v>
      </c>
      <c r="L143" s="1" t="str">
        <f>HYPERLINK("http://ovidsp.ovid.com/ovidweb.cgi?T=JS&amp;NEWS=n&amp;CSC=Y&amp;PAGE=booktext&amp;D=books&amp;AN=01817276$&amp;XPATH=/PG(0)","http://ovidsp.ovid.com/ovidweb.cgi?T=JS&amp;NEWS=n&amp;CSC=Y&amp;PAGE=booktext&amp;D=books&amp;AN=01817276$&amp;XPATH=/PG(0)")</f>
        <v>http://ovidsp.ovid.com/ovidweb.cgi?T=JS&amp;NEWS=n&amp;CSC=Y&amp;PAGE=booktext&amp;D=books&amp;AN=01817276$&amp;XPATH=/PG(0)</v>
      </c>
      <c r="M143" s="4" t="str">
        <f>HYPERLINK("http://ovidsp.ovid.com/ovidweb.cgi?T=JS&amp;NEWS=n&amp;CSC=Y&amp;PAGE=booktext&amp;D=books&amp;AN=01817276$&amp;XPATH=/PG(0)","http://ovidsp.ovid.com/ovidweb.cgi?T=JS&amp;NEWS=n&amp;CSC=Y&amp;PAGE=booktext&amp;D=books&amp;AN=01817276$&amp;XPATH=/PG(0)")</f>
        <v>http://ovidsp.ovid.com/ovidweb.cgi?T=JS&amp;NEWS=n&amp;CSC=Y&amp;PAGE=booktext&amp;D=books&amp;AN=01817276$&amp;XPATH=/PG(0)</v>
      </c>
      <c r="N143" s="3"/>
      <c r="O143" s="3"/>
      <c r="P143" s="18"/>
    </row>
    <row r="144" spans="1:16" ht="15.75">
      <c r="A144" s="38">
        <v>142</v>
      </c>
      <c r="B144" s="17" t="s">
        <v>13</v>
      </c>
      <c r="C144" s="3" t="s">
        <v>71</v>
      </c>
      <c r="D144" s="20">
        <v>9781451151404</v>
      </c>
      <c r="E144" s="20">
        <v>9781451151404</v>
      </c>
      <c r="F144" s="2" t="s">
        <v>265</v>
      </c>
      <c r="G144" s="3" t="s">
        <v>531</v>
      </c>
      <c r="H144" s="3" t="s">
        <v>266</v>
      </c>
      <c r="I144" s="1" t="s">
        <v>15</v>
      </c>
      <c r="J144" s="3">
        <v>2014</v>
      </c>
      <c r="K144" s="17">
        <v>1</v>
      </c>
      <c r="L144" s="1" t="str">
        <f>HYPERLINK("http://ovidsp.ovid.com/ovidweb.cgi?T=JS&amp;NEWS=n&amp;CSC=Y&amp;PAGE=booktext&amp;D=books&amp;AN=01745928$&amp;XPATH=/PG(0)","http://ovidsp.ovid.com/ovidweb.cgi?T=JS&amp;NEWS=n&amp;CSC=Y&amp;PAGE=booktext&amp;D=books&amp;AN=01745928$&amp;XPATH=/PG(0)")</f>
        <v>http://ovidsp.ovid.com/ovidweb.cgi?T=JS&amp;NEWS=n&amp;CSC=Y&amp;PAGE=booktext&amp;D=books&amp;AN=01745928$&amp;XPATH=/PG(0)</v>
      </c>
      <c r="M144" s="4" t="str">
        <f>HYPERLINK("http://ovidsp.ovid.com/ovidweb.cgi?T=JS&amp;NEWS=n&amp;CSC=Y&amp;PAGE=booktext&amp;D=books&amp;AN=01745928$&amp;XPATH=/PG(0)","http://ovidsp.ovid.com/ovidweb.cgi?T=JS&amp;NEWS=n&amp;CSC=Y&amp;PAGE=booktext&amp;D=books&amp;AN=01745928$&amp;XPATH=/PG(0)")</f>
        <v>http://ovidsp.ovid.com/ovidweb.cgi?T=JS&amp;NEWS=n&amp;CSC=Y&amp;PAGE=booktext&amp;D=books&amp;AN=01745928$&amp;XPATH=/PG(0)</v>
      </c>
      <c r="N144" s="3"/>
      <c r="O144" s="3"/>
      <c r="P144" s="18"/>
    </row>
    <row r="145" spans="1:16" ht="15.75">
      <c r="A145" s="38">
        <v>143</v>
      </c>
      <c r="B145" s="17" t="s">
        <v>13</v>
      </c>
      <c r="C145" s="3" t="s">
        <v>70</v>
      </c>
      <c r="D145" s="20">
        <v>9781451175998</v>
      </c>
      <c r="E145" s="20">
        <v>9781451175998</v>
      </c>
      <c r="F145" s="2" t="s">
        <v>263</v>
      </c>
      <c r="G145" s="3" t="s">
        <v>533</v>
      </c>
      <c r="H145" s="3" t="s">
        <v>264</v>
      </c>
      <c r="I145" s="1" t="s">
        <v>15</v>
      </c>
      <c r="J145" s="3">
        <v>2013</v>
      </c>
      <c r="K145" s="17">
        <v>1</v>
      </c>
      <c r="L145" s="1" t="str">
        <f>HYPERLINK("http://ovidsp.ovid.com/ovidweb.cgi?T=JS&amp;NEWS=n&amp;CSC=Y&amp;PAGE=booktext&amp;D=books&amp;AN=01735128$&amp;XPATH=/PG(0)","http://ovidsp.ovid.com/ovidweb.cgi?T=JS&amp;NEWS=n&amp;CSC=Y&amp;PAGE=booktext&amp;D=books&amp;AN=01735128$&amp;XPATH=/PG(0)")</f>
        <v>http://ovidsp.ovid.com/ovidweb.cgi?T=JS&amp;NEWS=n&amp;CSC=Y&amp;PAGE=booktext&amp;D=books&amp;AN=01735128$&amp;XPATH=/PG(0)</v>
      </c>
      <c r="M145" s="4" t="str">
        <f>HYPERLINK("http://ovidsp.ovid.com/ovidweb.cgi?T=JS&amp;NEWS=n&amp;CSC=Y&amp;PAGE=booktext&amp;D=books&amp;AN=01735128$&amp;XPATH=/PG(0)","http://ovidsp.ovid.com/ovidweb.cgi?T=JS&amp;NEWS=n&amp;CSC=Y&amp;PAGE=booktext&amp;D=books&amp;AN=01735128$&amp;XPATH=/PG(0)")</f>
        <v>http://ovidsp.ovid.com/ovidweb.cgi?T=JS&amp;NEWS=n&amp;CSC=Y&amp;PAGE=booktext&amp;D=books&amp;AN=01735128$&amp;XPATH=/PG(0)</v>
      </c>
      <c r="N145" s="3"/>
      <c r="O145" s="3"/>
      <c r="P145" s="18"/>
    </row>
    <row r="146" spans="1:16" ht="15.75">
      <c r="A146" s="38">
        <v>144</v>
      </c>
      <c r="B146" s="17" t="s">
        <v>13</v>
      </c>
      <c r="C146" s="3" t="s">
        <v>199</v>
      </c>
      <c r="D146" s="20">
        <v>9781451188851</v>
      </c>
      <c r="E146" s="20">
        <v>9781451188851</v>
      </c>
      <c r="F146" s="2" t="s">
        <v>261</v>
      </c>
      <c r="G146" s="3" t="s">
        <v>535</v>
      </c>
      <c r="H146" s="3" t="s">
        <v>262</v>
      </c>
      <c r="I146" s="1" t="s">
        <v>15</v>
      </c>
      <c r="J146" s="3">
        <v>2014</v>
      </c>
      <c r="K146" s="17">
        <v>1</v>
      </c>
      <c r="L146" s="1" t="str">
        <f>HYPERLINK("http://ovidsp.ovid.com/ovidweb.cgi?T=JS&amp;NEWS=n&amp;CSC=Y&amp;PAGE=booktext&amp;D=books&amp;AN=01787336$&amp;XPATH=/PG(0)","http://ovidsp.ovid.com/ovidweb.cgi?T=JS&amp;NEWS=n&amp;CSC=Y&amp;PAGE=booktext&amp;D=books&amp;AN=01787336$&amp;XPATH=/PG(0)")</f>
        <v>http://ovidsp.ovid.com/ovidweb.cgi?T=JS&amp;NEWS=n&amp;CSC=Y&amp;PAGE=booktext&amp;D=books&amp;AN=01787336$&amp;XPATH=/PG(0)</v>
      </c>
      <c r="M146" s="4" t="str">
        <f>HYPERLINK("http://ovidsp.ovid.com/ovidweb.cgi?T=JS&amp;NEWS=n&amp;CSC=Y&amp;PAGE=booktext&amp;D=books&amp;AN=01787336$&amp;XPATH=/PG(0)","http://ovidsp.ovid.com/ovidweb.cgi?T=JS&amp;NEWS=n&amp;CSC=Y&amp;PAGE=booktext&amp;D=books&amp;AN=01787336$&amp;XPATH=/PG(0)")</f>
        <v>http://ovidsp.ovid.com/ovidweb.cgi?T=JS&amp;NEWS=n&amp;CSC=Y&amp;PAGE=booktext&amp;D=books&amp;AN=01787336$&amp;XPATH=/PG(0)</v>
      </c>
      <c r="N146" s="3"/>
      <c r="O146" s="3"/>
      <c r="P146" s="18"/>
    </row>
    <row r="147" spans="1:16" ht="15.75">
      <c r="A147" s="38">
        <v>145</v>
      </c>
      <c r="B147" s="17" t="s">
        <v>13</v>
      </c>
      <c r="C147" s="3" t="s">
        <v>69</v>
      </c>
      <c r="D147" s="20">
        <v>9781449687786</v>
      </c>
      <c r="E147" s="20">
        <v>9781449687786</v>
      </c>
      <c r="F147" s="2" t="s">
        <v>259</v>
      </c>
      <c r="G147" s="3" t="s">
        <v>531</v>
      </c>
      <c r="H147" s="3" t="s">
        <v>260</v>
      </c>
      <c r="I147" s="1" t="s">
        <v>28</v>
      </c>
      <c r="J147" s="3">
        <v>2014</v>
      </c>
      <c r="K147" s="17">
        <v>1</v>
      </c>
      <c r="L147" s="1" t="str">
        <f>HYPERLINK("http://ovidsp.ovid.com/ovidweb.cgi?T=JS&amp;NEWS=n&amp;CSC=Y&amp;PAGE=booktext&amp;D=books&amp;AN=01777267$&amp;XPATH=/PG(0)","http://ovidsp.ovid.com/ovidweb.cgi?T=JS&amp;NEWS=n&amp;CSC=Y&amp;PAGE=booktext&amp;D=books&amp;AN=01777267$&amp;XPATH=/PG(0)")</f>
        <v>http://ovidsp.ovid.com/ovidweb.cgi?T=JS&amp;NEWS=n&amp;CSC=Y&amp;PAGE=booktext&amp;D=books&amp;AN=01777267$&amp;XPATH=/PG(0)</v>
      </c>
      <c r="M147" s="4" t="str">
        <f>HYPERLINK("http://ovidsp.ovid.com/ovidweb.cgi?T=JS&amp;NEWS=n&amp;CSC=Y&amp;PAGE=booktext&amp;D=books&amp;AN=01777267$&amp;XPATH=/PG(0)","http://ovidsp.ovid.com/ovidweb.cgi?T=JS&amp;NEWS=n&amp;CSC=Y&amp;PAGE=booktext&amp;D=books&amp;AN=01777267$&amp;XPATH=/PG(0)")</f>
        <v>http://ovidsp.ovid.com/ovidweb.cgi?T=JS&amp;NEWS=n&amp;CSC=Y&amp;PAGE=booktext&amp;D=books&amp;AN=01777267$&amp;XPATH=/PG(0)</v>
      </c>
      <c r="N147" s="3"/>
      <c r="O147" s="3"/>
      <c r="P147" s="18"/>
    </row>
    <row r="148" spans="1:16" ht="15.75">
      <c r="A148" s="38">
        <v>146</v>
      </c>
      <c r="B148" s="17" t="s">
        <v>13</v>
      </c>
      <c r="C148" s="3" t="s">
        <v>68</v>
      </c>
      <c r="D148" s="20">
        <v>9781451146059</v>
      </c>
      <c r="E148" s="20">
        <v>9781451146059</v>
      </c>
      <c r="F148" s="2" t="s">
        <v>257</v>
      </c>
      <c r="G148" s="3" t="s">
        <v>529</v>
      </c>
      <c r="H148" s="3" t="s">
        <v>258</v>
      </c>
      <c r="I148" s="1" t="s">
        <v>15</v>
      </c>
      <c r="J148" s="3">
        <v>2015</v>
      </c>
      <c r="K148" s="17">
        <v>1</v>
      </c>
      <c r="L148" s="1" t="str">
        <f>HYPERLINK("http://ovidsp.ovid.com/ovidweb.cgi?T=JS&amp;NEWS=n&amp;CSC=Y&amp;PAGE=booktext&amp;D=books&amp;AN=01817246$&amp;XPATH=/PG(0)","http://ovidsp.ovid.com/ovidweb.cgi?T=JS&amp;NEWS=n&amp;CSC=Y&amp;PAGE=booktext&amp;D=books&amp;AN=01817246$&amp;XPATH=/PG(0)")</f>
        <v>http://ovidsp.ovid.com/ovidweb.cgi?T=JS&amp;NEWS=n&amp;CSC=Y&amp;PAGE=booktext&amp;D=books&amp;AN=01817246$&amp;XPATH=/PG(0)</v>
      </c>
      <c r="M148" s="4" t="str">
        <f>HYPERLINK("http://ovidsp.ovid.com/ovidweb.cgi?T=JS&amp;NEWS=n&amp;CSC=Y&amp;PAGE=booktext&amp;D=books&amp;AN=01817246$&amp;XPATH=/PG(0)","http://ovidsp.ovid.com/ovidweb.cgi?T=JS&amp;NEWS=n&amp;CSC=Y&amp;PAGE=booktext&amp;D=books&amp;AN=01817246$&amp;XPATH=/PG(0)")</f>
        <v>http://ovidsp.ovid.com/ovidweb.cgi?T=JS&amp;NEWS=n&amp;CSC=Y&amp;PAGE=booktext&amp;D=books&amp;AN=01817246$&amp;XPATH=/PG(0)</v>
      </c>
      <c r="N148" s="3"/>
      <c r="O148" s="3"/>
      <c r="P148" s="18"/>
    </row>
    <row r="149" spans="1:16" ht="46.8">
      <c r="A149" s="38">
        <v>147</v>
      </c>
      <c r="B149" s="17" t="s">
        <v>13</v>
      </c>
      <c r="C149" s="3" t="s">
        <v>68</v>
      </c>
      <c r="D149" s="20">
        <v>9781451192285</v>
      </c>
      <c r="E149" s="20">
        <v>9781451192285</v>
      </c>
      <c r="F149" s="2" t="s">
        <v>255</v>
      </c>
      <c r="G149" s="3" t="s">
        <v>529</v>
      </c>
      <c r="H149" s="3" t="s">
        <v>256</v>
      </c>
      <c r="I149" s="1" t="s">
        <v>15</v>
      </c>
      <c r="J149" s="3">
        <v>2014</v>
      </c>
      <c r="K149" s="17">
        <v>1</v>
      </c>
      <c r="L149" s="1" t="str">
        <f>HYPERLINK("http://ovidsp.ovid.com/ovidweb.cgi?T=JS&amp;NEWS=n&amp;CSC=Y&amp;PAGE=booktext&amp;D=books&amp;AN=01787285$&amp;XPATH=/PG(0)","http://ovidsp.ovid.com/ovidweb.cgi?T=JS&amp;NEWS=n&amp;CSC=Y&amp;PAGE=booktext&amp;D=books&amp;AN=01787285$&amp;XPATH=/PG(0)")</f>
        <v>http://ovidsp.ovid.com/ovidweb.cgi?T=JS&amp;NEWS=n&amp;CSC=Y&amp;PAGE=booktext&amp;D=books&amp;AN=01787285$&amp;XPATH=/PG(0)</v>
      </c>
      <c r="M149" s="4" t="str">
        <f>HYPERLINK("http://ovidsp.ovid.com/ovidweb.cgi?T=JS&amp;NEWS=n&amp;CSC=Y&amp;PAGE=booktext&amp;D=books&amp;AN=01787285$&amp;XPATH=/PG(0)","http://ovidsp.ovid.com/ovidweb.cgi?T=JS&amp;NEWS=n&amp;CSC=Y&amp;PAGE=booktext&amp;D=books&amp;AN=01787285$&amp;XPATH=/PG(0)")</f>
        <v>http://ovidsp.ovid.com/ovidweb.cgi?T=JS&amp;NEWS=n&amp;CSC=Y&amp;PAGE=booktext&amp;D=books&amp;AN=01787285$&amp;XPATH=/PG(0)</v>
      </c>
      <c r="N149" s="3"/>
      <c r="O149" s="3"/>
      <c r="P149" s="18"/>
    </row>
    <row r="150" spans="1:16" ht="31.2">
      <c r="A150" s="38">
        <v>148</v>
      </c>
      <c r="B150" s="17" t="s">
        <v>13</v>
      </c>
      <c r="C150" s="3" t="s">
        <v>65</v>
      </c>
      <c r="D150" s="20">
        <v>9781451175813</v>
      </c>
      <c r="E150" s="20">
        <v>9781451175813</v>
      </c>
      <c r="F150" s="2" t="s">
        <v>249</v>
      </c>
      <c r="G150" s="3" t="s">
        <v>527</v>
      </c>
      <c r="H150" s="3" t="s">
        <v>250</v>
      </c>
      <c r="I150" s="1" t="s">
        <v>15</v>
      </c>
      <c r="J150" s="3">
        <v>2014</v>
      </c>
      <c r="K150" s="17">
        <v>1</v>
      </c>
      <c r="L150" s="1" t="str">
        <f>HYPERLINK("http://ovidsp.ovid.com/ovidweb.cgi?T=JS&amp;NEWS=n&amp;CSC=Y&amp;PAGE=booktext&amp;D=books&amp;AN=01787235$&amp;XPATH=/PG(0)","http://ovidsp.ovid.com/ovidweb.cgi?T=JS&amp;NEWS=n&amp;CSC=Y&amp;PAGE=booktext&amp;D=books&amp;AN=01787235$&amp;XPATH=/PG(0)")</f>
        <v>http://ovidsp.ovid.com/ovidweb.cgi?T=JS&amp;NEWS=n&amp;CSC=Y&amp;PAGE=booktext&amp;D=books&amp;AN=01787235$&amp;XPATH=/PG(0)</v>
      </c>
      <c r="M150" s="4" t="str">
        <f>HYPERLINK("http://ovidsp.ovid.com/ovidweb.cgi?T=JS&amp;NEWS=n&amp;CSC=Y&amp;PAGE=booktext&amp;D=books&amp;AN=01787235$&amp;XPATH=/PG(0)","http://ovidsp.ovid.com/ovidweb.cgi?T=JS&amp;NEWS=n&amp;CSC=Y&amp;PAGE=booktext&amp;D=books&amp;AN=01787235$&amp;XPATH=/PG(0)")</f>
        <v>http://ovidsp.ovid.com/ovidweb.cgi?T=JS&amp;NEWS=n&amp;CSC=Y&amp;PAGE=booktext&amp;D=books&amp;AN=01787235$&amp;XPATH=/PG(0)</v>
      </c>
      <c r="N150" s="3"/>
      <c r="O150" s="3"/>
      <c r="P150" s="18"/>
    </row>
    <row r="151" spans="1:16" ht="15.75">
      <c r="A151" s="38">
        <v>149</v>
      </c>
      <c r="B151" s="17" t="s">
        <v>13</v>
      </c>
      <c r="C151" s="3" t="s">
        <v>64</v>
      </c>
      <c r="D151" s="20">
        <v>9781451175554</v>
      </c>
      <c r="E151" s="20">
        <v>9781451175554</v>
      </c>
      <c r="F151" s="2" t="s">
        <v>247</v>
      </c>
      <c r="G151" s="3" t="s">
        <v>531</v>
      </c>
      <c r="H151" s="3" t="s">
        <v>248</v>
      </c>
      <c r="I151" s="1" t="s">
        <v>15</v>
      </c>
      <c r="J151" s="3">
        <v>2014</v>
      </c>
      <c r="K151" s="17">
        <v>1</v>
      </c>
      <c r="L151" s="1" t="str">
        <f>HYPERLINK("http://ovidsp.ovid.com/ovidweb.cgi?T=JS&amp;NEWS=n&amp;CSC=Y&amp;PAGE=booktext&amp;D=books&amp;AN=01745930$&amp;XPATH=/PG(0)","http://ovidsp.ovid.com/ovidweb.cgi?T=JS&amp;NEWS=n&amp;CSC=Y&amp;PAGE=booktext&amp;D=books&amp;AN=01745930$&amp;XPATH=/PG(0)")</f>
        <v>http://ovidsp.ovid.com/ovidweb.cgi?T=JS&amp;NEWS=n&amp;CSC=Y&amp;PAGE=booktext&amp;D=books&amp;AN=01745930$&amp;XPATH=/PG(0)</v>
      </c>
      <c r="M151" s="4" t="str">
        <f>HYPERLINK("http://ovidsp.ovid.com/ovidweb.cgi?T=JS&amp;NEWS=n&amp;CSC=Y&amp;PAGE=booktext&amp;D=books&amp;AN=01745930$&amp;XPATH=/PG(0)","http://ovidsp.ovid.com/ovidweb.cgi?T=JS&amp;NEWS=n&amp;CSC=Y&amp;PAGE=booktext&amp;D=books&amp;AN=01745930$&amp;XPATH=/PG(0)")</f>
        <v>http://ovidsp.ovid.com/ovidweb.cgi?T=JS&amp;NEWS=n&amp;CSC=Y&amp;PAGE=booktext&amp;D=books&amp;AN=01745930$&amp;XPATH=/PG(0)</v>
      </c>
      <c r="N151" s="3"/>
      <c r="O151" s="3"/>
      <c r="P151" s="18"/>
    </row>
    <row r="152" spans="1:16" ht="15.75">
      <c r="A152" s="38">
        <v>150</v>
      </c>
      <c r="B152" s="17" t="s">
        <v>13</v>
      </c>
      <c r="C152" s="3" t="s">
        <v>62</v>
      </c>
      <c r="D152" s="20">
        <v>9781451144154</v>
      </c>
      <c r="E152" s="20">
        <v>9781451144154</v>
      </c>
      <c r="F152" s="2" t="s">
        <v>243</v>
      </c>
      <c r="G152" s="3" t="s">
        <v>527</v>
      </c>
      <c r="H152" s="3" t="s">
        <v>244</v>
      </c>
      <c r="I152" s="1" t="s">
        <v>15</v>
      </c>
      <c r="J152" s="3">
        <v>2013</v>
      </c>
      <c r="K152" s="17">
        <v>1</v>
      </c>
      <c r="L152" s="1" t="str">
        <f>HYPERLINK("http://ovidsp.ovid.com/ovidweb.cgi?T=JS&amp;NEWS=n&amp;CSC=Y&amp;PAGE=booktext&amp;D=books&amp;AN=01714600$&amp;XPATH=/PG(0)","http://ovidsp.ovid.com/ovidweb.cgi?T=JS&amp;NEWS=n&amp;CSC=Y&amp;PAGE=booktext&amp;D=books&amp;AN=01714600$&amp;XPATH=/PG(0)")</f>
        <v>http://ovidsp.ovid.com/ovidweb.cgi?T=JS&amp;NEWS=n&amp;CSC=Y&amp;PAGE=booktext&amp;D=books&amp;AN=01714600$&amp;XPATH=/PG(0)</v>
      </c>
      <c r="M152" s="4" t="str">
        <f>HYPERLINK("http://ovidsp.ovid.com/ovidweb.cgi?T=JS&amp;NEWS=n&amp;CSC=Y&amp;PAGE=booktext&amp;D=books&amp;AN=01714600$&amp;XPATH=/PG(0)","http://ovidsp.ovid.com/ovidweb.cgi?T=JS&amp;NEWS=n&amp;CSC=Y&amp;PAGE=booktext&amp;D=books&amp;AN=01714600$&amp;XPATH=/PG(0)")</f>
        <v>http://ovidsp.ovid.com/ovidweb.cgi?T=JS&amp;NEWS=n&amp;CSC=Y&amp;PAGE=booktext&amp;D=books&amp;AN=01714600$&amp;XPATH=/PG(0)</v>
      </c>
      <c r="N152" s="3"/>
      <c r="O152" s="3"/>
      <c r="P152" s="18"/>
    </row>
    <row r="153" spans="1:16" ht="15.75">
      <c r="A153" s="38">
        <v>151</v>
      </c>
      <c r="B153" s="17" t="s">
        <v>13</v>
      </c>
      <c r="C153" s="3" t="s">
        <v>61</v>
      </c>
      <c r="D153" s="20">
        <v>9781451182699</v>
      </c>
      <c r="E153" s="20">
        <v>9781451182699</v>
      </c>
      <c r="F153" s="2" t="s">
        <v>241</v>
      </c>
      <c r="G153" s="3" t="s">
        <v>531</v>
      </c>
      <c r="H153" s="3" t="s">
        <v>242</v>
      </c>
      <c r="I153" s="1" t="s">
        <v>15</v>
      </c>
      <c r="J153" s="3">
        <v>2013</v>
      </c>
      <c r="K153" s="17">
        <v>1</v>
      </c>
      <c r="L153" s="1" t="str">
        <f>HYPERLINK("http://ovidsp.ovid.com/ovidweb.cgi?T=JS&amp;NEWS=n&amp;CSC=Y&amp;PAGE=booktext&amp;D=books&amp;AN=01745931$&amp;XPATH=/PG(0)","http://ovidsp.ovid.com/ovidweb.cgi?T=JS&amp;NEWS=n&amp;CSC=Y&amp;PAGE=booktext&amp;D=books&amp;AN=01745931$&amp;XPATH=/PG(0)")</f>
        <v>http://ovidsp.ovid.com/ovidweb.cgi?T=JS&amp;NEWS=n&amp;CSC=Y&amp;PAGE=booktext&amp;D=books&amp;AN=01745931$&amp;XPATH=/PG(0)</v>
      </c>
      <c r="M153" s="4" t="str">
        <f>HYPERLINK("http://ovidsp.ovid.com/ovidweb.cgi?T=JS&amp;NEWS=n&amp;CSC=Y&amp;PAGE=booktext&amp;D=books&amp;AN=01745931$&amp;XPATH=/PG(0)","http://ovidsp.ovid.com/ovidweb.cgi?T=JS&amp;NEWS=n&amp;CSC=Y&amp;PAGE=booktext&amp;D=books&amp;AN=01745931$&amp;XPATH=/PG(0)")</f>
        <v>http://ovidsp.ovid.com/ovidweb.cgi?T=JS&amp;NEWS=n&amp;CSC=Y&amp;PAGE=booktext&amp;D=books&amp;AN=01745931$&amp;XPATH=/PG(0)</v>
      </c>
      <c r="N153" s="3"/>
      <c r="O153" s="3"/>
      <c r="P153" s="18"/>
    </row>
    <row r="154" spans="1:16" ht="31.2">
      <c r="A154" s="38">
        <v>152</v>
      </c>
      <c r="B154" s="17" t="s">
        <v>13</v>
      </c>
      <c r="C154" s="3" t="s">
        <v>60</v>
      </c>
      <c r="D154" s="20">
        <v>9781451151497</v>
      </c>
      <c r="E154" s="20">
        <v>9781451151497</v>
      </c>
      <c r="F154" s="2" t="s">
        <v>239</v>
      </c>
      <c r="G154" s="3" t="s">
        <v>534</v>
      </c>
      <c r="H154" s="3" t="s">
        <v>240</v>
      </c>
      <c r="I154" s="1" t="s">
        <v>15</v>
      </c>
      <c r="J154" s="3">
        <v>2014</v>
      </c>
      <c r="K154" s="17">
        <v>1</v>
      </c>
      <c r="L154" s="1" t="str">
        <f>HYPERLINK("http://ovidsp.ovid.com/ovidweb.cgi?T=JS&amp;NEWS=n&amp;CSC=Y&amp;PAGE=booktext&amp;D=books&amp;AN=01787256$&amp;XPATH=/PG(0)","http://ovidsp.ovid.com/ovidweb.cgi?T=JS&amp;NEWS=n&amp;CSC=Y&amp;PAGE=booktext&amp;D=books&amp;AN=01787256$&amp;XPATH=/PG(0)")</f>
        <v>http://ovidsp.ovid.com/ovidweb.cgi?T=JS&amp;NEWS=n&amp;CSC=Y&amp;PAGE=booktext&amp;D=books&amp;AN=01787256$&amp;XPATH=/PG(0)</v>
      </c>
      <c r="M154" s="4" t="str">
        <f>HYPERLINK("http://ovidsp.ovid.com/ovidweb.cgi?T=JS&amp;NEWS=n&amp;CSC=Y&amp;PAGE=booktext&amp;D=books&amp;AN=01787256$&amp;XPATH=/PG(0)","http://ovidsp.ovid.com/ovidweb.cgi?T=JS&amp;NEWS=n&amp;CSC=Y&amp;PAGE=booktext&amp;D=books&amp;AN=01787256$&amp;XPATH=/PG(0)")</f>
        <v>http://ovidsp.ovid.com/ovidweb.cgi?T=JS&amp;NEWS=n&amp;CSC=Y&amp;PAGE=booktext&amp;D=books&amp;AN=01787256$&amp;XPATH=/PG(0)</v>
      </c>
      <c r="N154" s="3"/>
      <c r="O154" s="3"/>
      <c r="P154" s="18"/>
    </row>
    <row r="155" spans="1:16" ht="15.75">
      <c r="A155" s="38">
        <v>153</v>
      </c>
      <c r="B155" s="17" t="s">
        <v>13</v>
      </c>
      <c r="C155" s="3" t="s">
        <v>58</v>
      </c>
      <c r="D155" s="20">
        <v>9781451176599</v>
      </c>
      <c r="E155" s="20">
        <v>9781451176599</v>
      </c>
      <c r="F155" s="2" t="s">
        <v>59</v>
      </c>
      <c r="G155" s="3" t="s">
        <v>533</v>
      </c>
      <c r="H155" s="3" t="s">
        <v>236</v>
      </c>
      <c r="I155" s="1" t="s">
        <v>15</v>
      </c>
      <c r="J155" s="3">
        <v>2013</v>
      </c>
      <c r="K155" s="17">
        <v>1</v>
      </c>
      <c r="L155" s="1" t="str">
        <f>HYPERLINK("http://ovidsp.ovid.com/ovidweb.cgi?T=JS&amp;NEWS=n&amp;CSC=Y&amp;PAGE=booktext&amp;D=books&amp;AN=01735162$&amp;XPATH=/PG(0)","http://ovidsp.ovid.com/ovidweb.cgi?T=JS&amp;NEWS=n&amp;CSC=Y&amp;PAGE=booktext&amp;D=books&amp;AN=01735162$&amp;XPATH=/PG(0)")</f>
        <v>http://ovidsp.ovid.com/ovidweb.cgi?T=JS&amp;NEWS=n&amp;CSC=Y&amp;PAGE=booktext&amp;D=books&amp;AN=01735162$&amp;XPATH=/PG(0)</v>
      </c>
      <c r="M155" s="4" t="str">
        <f>HYPERLINK("http://ovidsp.ovid.com/ovidweb.cgi?T=JS&amp;NEWS=n&amp;CSC=Y&amp;PAGE=booktext&amp;D=books&amp;AN=01735162$&amp;XPATH=/PG(0)","http://ovidsp.ovid.com/ovidweb.cgi?T=JS&amp;NEWS=n&amp;CSC=Y&amp;PAGE=booktext&amp;D=books&amp;AN=01735162$&amp;XPATH=/PG(0)")</f>
        <v>http://ovidsp.ovid.com/ovidweb.cgi?T=JS&amp;NEWS=n&amp;CSC=Y&amp;PAGE=booktext&amp;D=books&amp;AN=01735162$&amp;XPATH=/PG(0)</v>
      </c>
      <c r="N155" s="3"/>
      <c r="O155" s="3"/>
      <c r="P155" s="18"/>
    </row>
    <row r="156" spans="1:16" ht="31.2">
      <c r="A156" s="38">
        <v>154</v>
      </c>
      <c r="B156" s="17" t="s">
        <v>13</v>
      </c>
      <c r="C156" s="3" t="s">
        <v>57</v>
      </c>
      <c r="D156" s="20">
        <v>9781451121278</v>
      </c>
      <c r="E156" s="20">
        <v>9781451121278</v>
      </c>
      <c r="F156" s="2" t="s">
        <v>234</v>
      </c>
      <c r="G156" s="3" t="s">
        <v>532</v>
      </c>
      <c r="H156" s="3" t="s">
        <v>235</v>
      </c>
      <c r="I156" s="1" t="s">
        <v>15</v>
      </c>
      <c r="J156" s="3">
        <v>2013</v>
      </c>
      <c r="K156" s="17">
        <v>1</v>
      </c>
      <c r="L156" s="1" t="str">
        <f>HYPERLINK("http://ovidsp.ovid.com/ovidweb.cgi?T=JS&amp;NEWS=n&amp;CSC=Y&amp;PAGE=booktext&amp;D=books&amp;AN=01720556$&amp;XPATH=/PG(0)","http://ovidsp.ovid.com/ovidweb.cgi?T=JS&amp;NEWS=n&amp;CSC=Y&amp;PAGE=booktext&amp;D=books&amp;AN=01720556$&amp;XPATH=/PG(0)")</f>
        <v>http://ovidsp.ovid.com/ovidweb.cgi?T=JS&amp;NEWS=n&amp;CSC=Y&amp;PAGE=booktext&amp;D=books&amp;AN=01720556$&amp;XPATH=/PG(0)</v>
      </c>
      <c r="M156" s="4" t="str">
        <f>HYPERLINK("http://ovidsp.ovid.com/ovidweb.cgi?T=JS&amp;NEWS=n&amp;CSC=Y&amp;PAGE=booktext&amp;D=books&amp;AN=01720556$&amp;XPATH=/PG(0)","http://ovidsp.ovid.com/ovidweb.cgi?T=JS&amp;NEWS=n&amp;CSC=Y&amp;PAGE=booktext&amp;D=books&amp;AN=01720556$&amp;XPATH=/PG(0)")</f>
        <v>http://ovidsp.ovid.com/ovidweb.cgi?T=JS&amp;NEWS=n&amp;CSC=Y&amp;PAGE=booktext&amp;D=books&amp;AN=01720556$&amp;XPATH=/PG(0)</v>
      </c>
      <c r="N156" s="3"/>
      <c r="O156" s="3"/>
      <c r="P156" s="18"/>
    </row>
    <row r="157" spans="1:16" ht="31.2">
      <c r="A157" s="38">
        <v>155</v>
      </c>
      <c r="B157" s="17" t="s">
        <v>13</v>
      </c>
      <c r="C157" s="3" t="s">
        <v>56</v>
      </c>
      <c r="D157" s="20">
        <v>9781451131970</v>
      </c>
      <c r="E157" s="20">
        <v>9781451131970</v>
      </c>
      <c r="F157" s="2" t="s">
        <v>232</v>
      </c>
      <c r="G157" s="3" t="s">
        <v>529</v>
      </c>
      <c r="H157" s="3" t="s">
        <v>233</v>
      </c>
      <c r="I157" s="1" t="s">
        <v>15</v>
      </c>
      <c r="J157" s="3">
        <v>2013</v>
      </c>
      <c r="K157" s="17">
        <v>1</v>
      </c>
      <c r="L157" s="1" t="str">
        <f>HYPERLINK("http://ovidsp.ovid.com/ovidweb.cgi?T=JS&amp;NEWS=n&amp;CSC=Y&amp;PAGE=booktext&amp;D=books&amp;AN=01720565$&amp;XPATH=/PG(0)","http://ovidsp.ovid.com/ovidweb.cgi?T=JS&amp;NEWS=n&amp;CSC=Y&amp;PAGE=booktext&amp;D=books&amp;AN=01720565$&amp;XPATH=/PG(0)")</f>
        <v>http://ovidsp.ovid.com/ovidweb.cgi?T=JS&amp;NEWS=n&amp;CSC=Y&amp;PAGE=booktext&amp;D=books&amp;AN=01720565$&amp;XPATH=/PG(0)</v>
      </c>
      <c r="M157" s="4" t="str">
        <f>HYPERLINK("http://ovidsp.ovid.com/ovidweb.cgi?T=JS&amp;NEWS=n&amp;CSC=Y&amp;PAGE=booktext&amp;D=books&amp;AN=01720565$&amp;XPATH=/PG(0)","http://ovidsp.ovid.com/ovidweb.cgi?T=JS&amp;NEWS=n&amp;CSC=Y&amp;PAGE=booktext&amp;D=books&amp;AN=01720565$&amp;XPATH=/PG(0)")</f>
        <v>http://ovidsp.ovid.com/ovidweb.cgi?T=JS&amp;NEWS=n&amp;CSC=Y&amp;PAGE=booktext&amp;D=books&amp;AN=01720565$&amp;XPATH=/PG(0)</v>
      </c>
      <c r="N157" s="3"/>
      <c r="O157" s="3"/>
      <c r="P157" s="18"/>
    </row>
    <row r="158" spans="1:16" ht="15.75">
      <c r="A158" s="38">
        <v>156</v>
      </c>
      <c r="B158" s="17" t="s">
        <v>13</v>
      </c>
      <c r="C158" s="3" t="s">
        <v>55</v>
      </c>
      <c r="D158" s="20">
        <v>9784469847900</v>
      </c>
      <c r="E158" s="20">
        <v>9784469847900</v>
      </c>
      <c r="F158" s="2" t="s">
        <v>203</v>
      </c>
      <c r="G158" s="3" t="s">
        <v>532</v>
      </c>
      <c r="H158" s="3"/>
      <c r="I158" s="3" t="s">
        <v>15</v>
      </c>
      <c r="J158" s="3">
        <v>2013</v>
      </c>
      <c r="K158" s="17">
        <v>1</v>
      </c>
      <c r="L158" s="1" t="str">
        <f>HYPERLINK("http://ovidsp.ovid.com/ovidweb.cgi?T=JS&amp;NEWS=n&amp;CSC=Y&amp;PAGE=booktext&amp;D=books&amp;AN=01768419$&amp;XPATH=/PG(0)","http://ovidsp.ovid.com/ovidweb.cgi?T=JS&amp;NEWS=n&amp;CSC=Y&amp;PAGE=booktext&amp;D=books&amp;AN=01768419$&amp;XPATH=/PG(0)")</f>
        <v>http://ovidsp.ovid.com/ovidweb.cgi?T=JS&amp;NEWS=n&amp;CSC=Y&amp;PAGE=booktext&amp;D=books&amp;AN=01768419$&amp;XPATH=/PG(0)</v>
      </c>
      <c r="M158" s="4" t="str">
        <f>HYPERLINK("http://ovidsp.ovid.com/ovidweb.cgi?T=JS&amp;NEWS=n&amp;CSC=Y&amp;PAGE=booktext&amp;D=books&amp;AN=01768419$&amp;XPATH=/PG(0)","http://ovidsp.ovid.com/ovidweb.cgi?T=JS&amp;NEWS=n&amp;CSC=Y&amp;PAGE=booktext&amp;D=books&amp;AN=01768419$&amp;XPATH=/PG(0)")</f>
        <v>http://ovidsp.ovid.com/ovidweb.cgi?T=JS&amp;NEWS=n&amp;CSC=Y&amp;PAGE=booktext&amp;D=books&amp;AN=01768419$&amp;XPATH=/PG(0)</v>
      </c>
      <c r="N158" s="3"/>
      <c r="O158" s="3"/>
      <c r="P158" s="18"/>
    </row>
    <row r="159" spans="1:16" ht="15.75">
      <c r="A159" s="38">
        <v>157</v>
      </c>
      <c r="B159" s="17" t="s">
        <v>13</v>
      </c>
      <c r="C159" s="3" t="s">
        <v>54</v>
      </c>
      <c r="D159" s="20">
        <v>9781451187892</v>
      </c>
      <c r="E159" s="20">
        <v>9781451187892</v>
      </c>
      <c r="F159" s="2" t="s">
        <v>230</v>
      </c>
      <c r="G159" s="3" t="s">
        <v>533</v>
      </c>
      <c r="H159" s="3" t="s">
        <v>231</v>
      </c>
      <c r="I159" s="1" t="s">
        <v>15</v>
      </c>
      <c r="J159" s="3">
        <v>2014</v>
      </c>
      <c r="K159" s="17">
        <v>1</v>
      </c>
      <c r="L159" s="1" t="str">
        <f>HYPERLINK("http://ovidsp.ovid.com/ovidweb.cgi?T=JS&amp;NEWS=n&amp;CSC=Y&amp;PAGE=booktext&amp;D=books&amp;AN=01787337$&amp;XPATH=/PG(0)","http://ovidsp.ovid.com/ovidweb.cgi?T=JS&amp;NEWS=n&amp;CSC=Y&amp;PAGE=booktext&amp;D=books&amp;AN=01787337$&amp;XPATH=/PG(0)")</f>
        <v>http://ovidsp.ovid.com/ovidweb.cgi?T=JS&amp;NEWS=n&amp;CSC=Y&amp;PAGE=booktext&amp;D=books&amp;AN=01787337$&amp;XPATH=/PG(0)</v>
      </c>
      <c r="M159" s="4" t="str">
        <f>HYPERLINK("http://ovidsp.ovid.com/ovidweb.cgi?T=JS&amp;NEWS=n&amp;CSC=Y&amp;PAGE=booktext&amp;D=books&amp;AN=01787337$&amp;XPATH=/PG(0)","http://ovidsp.ovid.com/ovidweb.cgi?T=JS&amp;NEWS=n&amp;CSC=Y&amp;PAGE=booktext&amp;D=books&amp;AN=01787337$&amp;XPATH=/PG(0)")</f>
        <v>http://ovidsp.ovid.com/ovidweb.cgi?T=JS&amp;NEWS=n&amp;CSC=Y&amp;PAGE=booktext&amp;D=books&amp;AN=01787337$&amp;XPATH=/PG(0)</v>
      </c>
      <c r="N159" s="3"/>
      <c r="O159" s="3"/>
      <c r="P159" s="18"/>
    </row>
    <row r="160" spans="1:16" ht="31.2">
      <c r="A160" s="38">
        <v>158</v>
      </c>
      <c r="B160" s="17" t="s">
        <v>13</v>
      </c>
      <c r="C160" s="3" t="s">
        <v>53</v>
      </c>
      <c r="D160" s="39">
        <v>9781469851174</v>
      </c>
      <c r="E160" s="39">
        <v>9781469851174</v>
      </c>
      <c r="F160" s="2" t="s">
        <v>563</v>
      </c>
      <c r="G160" s="3" t="s">
        <v>529</v>
      </c>
      <c r="H160" s="3" t="s">
        <v>229</v>
      </c>
      <c r="I160" s="1" t="s">
        <v>15</v>
      </c>
      <c r="J160" s="3">
        <v>2013</v>
      </c>
      <c r="K160" s="17">
        <v>1</v>
      </c>
      <c r="L160" s="1" t="str">
        <f>HYPERLINK("http://ovidsp.ovid.com/ovidweb.cgi?T=JS&amp;NEWS=n&amp;CSC=Y&amp;PAGE=booktext&amp;D=books&amp;AN=01768401$&amp;XPATH=/PG(0)","http://ovidsp.ovid.com/ovidweb.cgi?T=JS&amp;NEWS=n&amp;CSC=Y&amp;PAGE=booktext&amp;D=books&amp;AN=01768401$&amp;XPATH=/PG(0)")</f>
        <v>http://ovidsp.ovid.com/ovidweb.cgi?T=JS&amp;NEWS=n&amp;CSC=Y&amp;PAGE=booktext&amp;D=books&amp;AN=01768401$&amp;XPATH=/PG(0)</v>
      </c>
      <c r="M160" s="4" t="str">
        <f>HYPERLINK("http://ovidsp.ovid.com/ovidweb.cgi?T=JS&amp;NEWS=n&amp;CSC=Y&amp;PAGE=booktext&amp;D=books&amp;AN=01768401$&amp;XPATH=/PG(0)","http://ovidsp.ovid.com/ovidweb.cgi?T=JS&amp;NEWS=n&amp;CSC=Y&amp;PAGE=booktext&amp;D=books&amp;AN=01768401$&amp;XPATH=/PG(0)")</f>
        <v>http://ovidsp.ovid.com/ovidweb.cgi?T=JS&amp;NEWS=n&amp;CSC=Y&amp;PAGE=booktext&amp;D=books&amp;AN=01768401$&amp;XPATH=/PG(0)</v>
      </c>
      <c r="N160" s="3"/>
      <c r="O160" s="3"/>
      <c r="P160" s="18"/>
    </row>
    <row r="161" spans="1:16" ht="31.2">
      <c r="A161" s="38">
        <v>159</v>
      </c>
      <c r="B161" s="17" t="s">
        <v>13</v>
      </c>
      <c r="C161" s="3" t="s">
        <v>51</v>
      </c>
      <c r="D161" s="20">
        <v>9781451176322</v>
      </c>
      <c r="E161" s="20">
        <v>9781451176322</v>
      </c>
      <c r="F161" s="2" t="s">
        <v>52</v>
      </c>
      <c r="G161" s="3" t="s">
        <v>529</v>
      </c>
      <c r="H161" s="3" t="s">
        <v>228</v>
      </c>
      <c r="I161" s="1" t="s">
        <v>15</v>
      </c>
      <c r="J161" s="3">
        <v>2015</v>
      </c>
      <c r="K161" s="17">
        <v>1</v>
      </c>
      <c r="L161" s="1" t="str">
        <f>HYPERLINK("http://ovidsp.ovid.com/ovidweb.cgi?T=JS&amp;NEWS=n&amp;CSC=Y&amp;PAGE=booktext&amp;D=books&amp;AN=01787286$&amp;XPATH=/PG(0)","http://ovidsp.ovid.com/ovidweb.cgi?T=JS&amp;NEWS=n&amp;CSC=Y&amp;PAGE=booktext&amp;D=books&amp;AN=01787286$&amp;XPATH=/PG(0)")</f>
        <v>http://ovidsp.ovid.com/ovidweb.cgi?T=JS&amp;NEWS=n&amp;CSC=Y&amp;PAGE=booktext&amp;D=books&amp;AN=01787286$&amp;XPATH=/PG(0)</v>
      </c>
      <c r="M161" s="4" t="str">
        <f>HYPERLINK("http://ovidsp.ovid.com/ovidweb.cgi?T=JS&amp;NEWS=n&amp;CSC=Y&amp;PAGE=booktext&amp;D=books&amp;AN=01787286$&amp;XPATH=/PG(0)","http://ovidsp.ovid.com/ovidweb.cgi?T=JS&amp;NEWS=n&amp;CSC=Y&amp;PAGE=booktext&amp;D=books&amp;AN=01787286$&amp;XPATH=/PG(0)")</f>
        <v>http://ovidsp.ovid.com/ovidweb.cgi?T=JS&amp;NEWS=n&amp;CSC=Y&amp;PAGE=booktext&amp;D=books&amp;AN=01787286$&amp;XPATH=/PG(0)</v>
      </c>
      <c r="N161" s="3"/>
      <c r="O161" s="3"/>
      <c r="P161" s="18"/>
    </row>
    <row r="162" spans="1:16" ht="31.2">
      <c r="A162" s="38">
        <v>160</v>
      </c>
      <c r="B162" s="17" t="s">
        <v>13</v>
      </c>
      <c r="C162" s="3" t="s">
        <v>49</v>
      </c>
      <c r="D162" s="20">
        <v>9781451144574</v>
      </c>
      <c r="E162" s="20">
        <v>9781451144574</v>
      </c>
      <c r="F162" s="2" t="s">
        <v>50</v>
      </c>
      <c r="G162" s="3" t="s">
        <v>532</v>
      </c>
      <c r="H162" s="3" t="s">
        <v>227</v>
      </c>
      <c r="I162" s="1" t="s">
        <v>15</v>
      </c>
      <c r="J162" s="3">
        <v>2014</v>
      </c>
      <c r="K162" s="17">
        <v>1</v>
      </c>
      <c r="L162" s="1" t="str">
        <f>HYPERLINK("http://ovidsp.ovid.com/ovidweb.cgi?T=JS&amp;NEWS=n&amp;CSC=Y&amp;PAGE=booktext&amp;D=books&amp;AN=01745933$&amp;XPATH=/PG(0)","http://ovidsp.ovid.com/ovidweb.cgi?T=JS&amp;NEWS=n&amp;CSC=Y&amp;PAGE=booktext&amp;D=books&amp;AN=01745933$&amp;XPATH=/PG(0)")</f>
        <v>http://ovidsp.ovid.com/ovidweb.cgi?T=JS&amp;NEWS=n&amp;CSC=Y&amp;PAGE=booktext&amp;D=books&amp;AN=01745933$&amp;XPATH=/PG(0)</v>
      </c>
      <c r="M162" s="4" t="str">
        <f>HYPERLINK("http://ovidsp.ovid.com/ovidweb.cgi?T=JS&amp;NEWS=n&amp;CSC=Y&amp;PAGE=booktext&amp;D=books&amp;AN=01745933$&amp;XPATH=/PG(0)","http://ovidsp.ovid.com/ovidweb.cgi?T=JS&amp;NEWS=n&amp;CSC=Y&amp;PAGE=booktext&amp;D=books&amp;AN=01745933$&amp;XPATH=/PG(0)")</f>
        <v>http://ovidsp.ovid.com/ovidweb.cgi?T=JS&amp;NEWS=n&amp;CSC=Y&amp;PAGE=booktext&amp;D=books&amp;AN=01745933$&amp;XPATH=/PG(0)</v>
      </c>
      <c r="N162" s="3"/>
      <c r="O162" s="3"/>
      <c r="P162" s="18"/>
    </row>
    <row r="163" spans="1:16" ht="31.2">
      <c r="A163" s="38">
        <v>161</v>
      </c>
      <c r="B163" s="17" t="s">
        <v>13</v>
      </c>
      <c r="C163" s="3" t="s">
        <v>47</v>
      </c>
      <c r="D163" s="20">
        <v>9781451176407</v>
      </c>
      <c r="E163" s="20">
        <v>9781451176407</v>
      </c>
      <c r="F163" s="2" t="s">
        <v>48</v>
      </c>
      <c r="G163" s="3" t="s">
        <v>528</v>
      </c>
      <c r="H163" s="3" t="s">
        <v>226</v>
      </c>
      <c r="I163" s="1" t="s">
        <v>15</v>
      </c>
      <c r="J163" s="3">
        <v>2013</v>
      </c>
      <c r="K163" s="17">
        <v>1</v>
      </c>
      <c r="L163" s="1" t="str">
        <f>HYPERLINK("http://ovidsp.ovid.com/ovidweb.cgi?T=JS&amp;NEWS=n&amp;CSC=Y&amp;PAGE=booktext&amp;D=books&amp;AN=01720557$&amp;XPATH=/PG(0)","http://ovidsp.ovid.com/ovidweb.cgi?T=JS&amp;NEWS=n&amp;CSC=Y&amp;PAGE=booktext&amp;D=books&amp;AN=01720557$&amp;XPATH=/PG(0)")</f>
        <v>http://ovidsp.ovid.com/ovidweb.cgi?T=JS&amp;NEWS=n&amp;CSC=Y&amp;PAGE=booktext&amp;D=books&amp;AN=01720557$&amp;XPATH=/PG(0)</v>
      </c>
      <c r="M163" s="4" t="str">
        <f>HYPERLINK("http://ovidsp.ovid.com/ovidweb.cgi?T=JS&amp;NEWS=n&amp;CSC=Y&amp;PAGE=booktext&amp;D=books&amp;AN=01720557$&amp;XPATH=/PG(0)","http://ovidsp.ovid.com/ovidweb.cgi?T=JS&amp;NEWS=n&amp;CSC=Y&amp;PAGE=booktext&amp;D=books&amp;AN=01720557$&amp;XPATH=/PG(0)")</f>
        <v>http://ovidsp.ovid.com/ovidweb.cgi?T=JS&amp;NEWS=n&amp;CSC=Y&amp;PAGE=booktext&amp;D=books&amp;AN=01720557$&amp;XPATH=/PG(0)</v>
      </c>
      <c r="N163" s="3"/>
      <c r="O163" s="3"/>
      <c r="P163" s="18"/>
    </row>
    <row r="164" spans="1:16" ht="15.75">
      <c r="A164" s="38">
        <v>162</v>
      </c>
      <c r="B164" s="17" t="s">
        <v>13</v>
      </c>
      <c r="C164" s="3" t="s">
        <v>46</v>
      </c>
      <c r="D164" s="20">
        <v>9781451183726</v>
      </c>
      <c r="E164" s="20">
        <v>9781451183726</v>
      </c>
      <c r="F164" s="2" t="s">
        <v>202</v>
      </c>
      <c r="G164" s="3" t="s">
        <v>533</v>
      </c>
      <c r="H164" s="3" t="s">
        <v>225</v>
      </c>
      <c r="I164" s="1" t="s">
        <v>15</v>
      </c>
      <c r="J164" s="3">
        <v>2013</v>
      </c>
      <c r="K164" s="17">
        <v>1</v>
      </c>
      <c r="L164" s="1" t="str">
        <f>HYPERLINK("http://ovidsp.ovid.com/ovidweb.cgi?T=JS&amp;NEWS=n&amp;CSC=Y&amp;PAGE=booktext&amp;D=books&amp;AN=01741138$&amp;XPATH=/PG(0)","http://ovidsp.ovid.com/ovidweb.cgi?T=JS&amp;NEWS=n&amp;CSC=Y&amp;PAGE=booktext&amp;D=books&amp;AN=01741138$&amp;XPATH=/PG(0)")</f>
        <v>http://ovidsp.ovid.com/ovidweb.cgi?T=JS&amp;NEWS=n&amp;CSC=Y&amp;PAGE=booktext&amp;D=books&amp;AN=01741138$&amp;XPATH=/PG(0)</v>
      </c>
      <c r="M164" s="4" t="str">
        <f>HYPERLINK("http://ovidsp.ovid.com/ovidweb.cgi?T=JS&amp;NEWS=n&amp;CSC=Y&amp;PAGE=booktext&amp;D=books&amp;AN=01741138$&amp;XPATH=/PG(0)","http://ovidsp.ovid.com/ovidweb.cgi?T=JS&amp;NEWS=n&amp;CSC=Y&amp;PAGE=booktext&amp;D=books&amp;AN=01741138$&amp;XPATH=/PG(0)")</f>
        <v>http://ovidsp.ovid.com/ovidweb.cgi?T=JS&amp;NEWS=n&amp;CSC=Y&amp;PAGE=booktext&amp;D=books&amp;AN=01741138$&amp;XPATH=/PG(0)</v>
      </c>
      <c r="N164" s="3"/>
      <c r="O164" s="3"/>
      <c r="P164" s="18"/>
    </row>
    <row r="165" spans="1:16" ht="15.75">
      <c r="A165" s="38">
        <v>163</v>
      </c>
      <c r="B165" s="17" t="s">
        <v>13</v>
      </c>
      <c r="C165" s="3" t="s">
        <v>44</v>
      </c>
      <c r="D165" s="20">
        <v>9781582557830</v>
      </c>
      <c r="E165" s="20">
        <v>9781582557830</v>
      </c>
      <c r="F165" s="2" t="s">
        <v>45</v>
      </c>
      <c r="G165" s="3" t="s">
        <v>531</v>
      </c>
      <c r="H165" s="3" t="s">
        <v>224</v>
      </c>
      <c r="I165" s="1" t="s">
        <v>15</v>
      </c>
      <c r="J165" s="3">
        <v>2013</v>
      </c>
      <c r="K165" s="17">
        <v>1</v>
      </c>
      <c r="L165" s="1" t="str">
        <f>HYPERLINK("http://ovidsp.ovid.com/ovidweb.cgi?T=JS&amp;NEWS=n&amp;CSC=Y&amp;PAGE=booktext&amp;D=books&amp;AN=01745951$&amp;XPATH=/PG(0)","http://ovidsp.ovid.com/ovidweb.cgi?T=JS&amp;NEWS=n&amp;CSC=Y&amp;PAGE=booktext&amp;D=books&amp;AN=01745951$&amp;XPATH=/PG(0)")</f>
        <v>http://ovidsp.ovid.com/ovidweb.cgi?T=JS&amp;NEWS=n&amp;CSC=Y&amp;PAGE=booktext&amp;D=books&amp;AN=01745951$&amp;XPATH=/PG(0)</v>
      </c>
      <c r="M165" s="4" t="str">
        <f>HYPERLINK("http://ovidsp.ovid.com/ovidweb.cgi?T=JS&amp;NEWS=n&amp;CSC=Y&amp;PAGE=booktext&amp;D=books&amp;AN=01745951$&amp;XPATH=/PG(0)","http://ovidsp.ovid.com/ovidweb.cgi?T=JS&amp;NEWS=n&amp;CSC=Y&amp;PAGE=booktext&amp;D=books&amp;AN=01745951$&amp;XPATH=/PG(0)")</f>
        <v>http://ovidsp.ovid.com/ovidweb.cgi?T=JS&amp;NEWS=n&amp;CSC=Y&amp;PAGE=booktext&amp;D=books&amp;AN=01745951$&amp;XPATH=/PG(0)</v>
      </c>
      <c r="N165" s="3"/>
      <c r="O165" s="3"/>
      <c r="P165" s="18"/>
    </row>
    <row r="166" spans="1:16" ht="31.2">
      <c r="A166" s="38">
        <v>164</v>
      </c>
      <c r="B166" s="17" t="s">
        <v>13</v>
      </c>
      <c r="C166" s="3" t="s">
        <v>42</v>
      </c>
      <c r="D166" s="20">
        <v>9781451190670</v>
      </c>
      <c r="E166" s="21">
        <v>9781451190670</v>
      </c>
      <c r="F166" s="2" t="s">
        <v>43</v>
      </c>
      <c r="G166" s="3" t="s">
        <v>528</v>
      </c>
      <c r="H166" s="3" t="s">
        <v>223</v>
      </c>
      <c r="I166" s="1" t="s">
        <v>15</v>
      </c>
      <c r="J166" s="3">
        <v>2015</v>
      </c>
      <c r="K166" s="17">
        <v>1</v>
      </c>
      <c r="L166" s="1" t="str">
        <f>HYPERLINK("http://ovidsp.ovid.com/ovidweb.cgi?T=JS&amp;NEWS=n&amp;CSC=Y&amp;PAGE=booktext&amp;D=books&amp;AN=01817278$&amp;XPATH=/PG(0)","http://ovidsp.ovid.com/ovidweb.cgi?T=JS&amp;NEWS=n&amp;CSC=Y&amp;PAGE=booktext&amp;D=books&amp;AN=01817278$&amp;XPATH=/PG(0)")</f>
        <v>http://ovidsp.ovid.com/ovidweb.cgi?T=JS&amp;NEWS=n&amp;CSC=Y&amp;PAGE=booktext&amp;D=books&amp;AN=01817278$&amp;XPATH=/PG(0)</v>
      </c>
      <c r="M166" s="4" t="str">
        <f>HYPERLINK("http://ovidsp.ovid.com/ovidweb.cgi?T=JS&amp;NEWS=n&amp;CSC=Y&amp;PAGE=booktext&amp;D=books&amp;AN=01817278$&amp;XPATH=/PG(0)","http://ovidsp.ovid.com/ovidweb.cgi?T=JS&amp;NEWS=n&amp;CSC=Y&amp;PAGE=booktext&amp;D=books&amp;AN=01817278$&amp;XPATH=/PG(0)")</f>
        <v>http://ovidsp.ovid.com/ovidweb.cgi?T=JS&amp;NEWS=n&amp;CSC=Y&amp;PAGE=booktext&amp;D=books&amp;AN=01817278$&amp;XPATH=/PG(0)</v>
      </c>
      <c r="N166" s="3"/>
      <c r="O166" s="3"/>
      <c r="P166" s="18"/>
    </row>
    <row r="167" spans="1:16" ht="15.75">
      <c r="A167" s="38">
        <v>165</v>
      </c>
      <c r="B167" s="17" t="s">
        <v>13</v>
      </c>
      <c r="C167" s="3" t="s">
        <v>40</v>
      </c>
      <c r="D167" s="20">
        <v>9781451117868</v>
      </c>
      <c r="E167" s="20">
        <v>9781451117868</v>
      </c>
      <c r="F167" s="2" t="s">
        <v>41</v>
      </c>
      <c r="G167" s="3" t="s">
        <v>531</v>
      </c>
      <c r="H167" s="3" t="s">
        <v>222</v>
      </c>
      <c r="I167" s="1" t="s">
        <v>15</v>
      </c>
      <c r="J167" s="3">
        <v>2014</v>
      </c>
      <c r="K167" s="17">
        <v>1</v>
      </c>
      <c r="L167" s="1" t="str">
        <f>HYPERLINK("http://ovidsp.ovid.com/ovidweb.cgi?T=JS&amp;NEWS=n&amp;CSC=Y&amp;PAGE=booktext&amp;D=books&amp;AN=01745934$&amp;XPATH=/PG(0)","http://ovidsp.ovid.com/ovidweb.cgi?T=JS&amp;NEWS=n&amp;CSC=Y&amp;PAGE=booktext&amp;D=books&amp;AN=01745934$&amp;XPATH=/PG(0)")</f>
        <v>http://ovidsp.ovid.com/ovidweb.cgi?T=JS&amp;NEWS=n&amp;CSC=Y&amp;PAGE=booktext&amp;D=books&amp;AN=01745934$&amp;XPATH=/PG(0)</v>
      </c>
      <c r="M167" s="4" t="str">
        <f>HYPERLINK("http://ovidsp.ovid.com/ovidweb.cgi?T=JS&amp;NEWS=n&amp;CSC=Y&amp;PAGE=booktext&amp;D=books&amp;AN=01745934$&amp;XPATH=/PG(0)","http://ovidsp.ovid.com/ovidweb.cgi?T=JS&amp;NEWS=n&amp;CSC=Y&amp;PAGE=booktext&amp;D=books&amp;AN=01745934$&amp;XPATH=/PG(0)")</f>
        <v>http://ovidsp.ovid.com/ovidweb.cgi?T=JS&amp;NEWS=n&amp;CSC=Y&amp;PAGE=booktext&amp;D=books&amp;AN=01745934$&amp;XPATH=/PG(0)</v>
      </c>
      <c r="N167" s="3"/>
      <c r="O167" s="3"/>
      <c r="P167" s="18"/>
    </row>
    <row r="168" spans="1:16" ht="31.2">
      <c r="A168" s="38">
        <v>166</v>
      </c>
      <c r="B168" s="17" t="s">
        <v>13</v>
      </c>
      <c r="C168" s="3" t="s">
        <v>32</v>
      </c>
      <c r="D168" s="20">
        <v>9781451151725</v>
      </c>
      <c r="E168" s="20">
        <v>9781451151725</v>
      </c>
      <c r="F168" s="2" t="s">
        <v>39</v>
      </c>
      <c r="G168" s="3" t="s">
        <v>532</v>
      </c>
      <c r="H168" s="3" t="s">
        <v>221</v>
      </c>
      <c r="I168" s="1" t="s">
        <v>15</v>
      </c>
      <c r="J168" s="3">
        <v>2014</v>
      </c>
      <c r="K168" s="17">
        <v>1</v>
      </c>
      <c r="L168" s="1" t="str">
        <f>HYPERLINK("http://ovidsp.ovid.com/ovidweb.cgi?T=JS&amp;NEWS=n&amp;CSC=Y&amp;PAGE=booktext&amp;D=books&amp;AN=01745945$&amp;XPATH=/PG(0)","http://ovidsp.ovid.com/ovidweb.cgi?T=JS&amp;NEWS=n&amp;CSC=Y&amp;PAGE=booktext&amp;D=books&amp;AN=01745945$&amp;XPATH=/PG(0)")</f>
        <v>http://ovidsp.ovid.com/ovidweb.cgi?T=JS&amp;NEWS=n&amp;CSC=Y&amp;PAGE=booktext&amp;D=books&amp;AN=01745945$&amp;XPATH=/PG(0)</v>
      </c>
      <c r="M168" s="4" t="str">
        <f>HYPERLINK("http://ovidsp.ovid.com/ovidweb.cgi?T=JS&amp;NEWS=n&amp;CSC=Y&amp;PAGE=booktext&amp;D=books&amp;AN=01745945$&amp;XPATH=/PG(0)","http://ovidsp.ovid.com/ovidweb.cgi?T=JS&amp;NEWS=n&amp;CSC=Y&amp;PAGE=booktext&amp;D=books&amp;AN=01745945$&amp;XPATH=/PG(0)")</f>
        <v>http://ovidsp.ovid.com/ovidweb.cgi?T=JS&amp;NEWS=n&amp;CSC=Y&amp;PAGE=booktext&amp;D=books&amp;AN=01745945$&amp;XPATH=/PG(0)</v>
      </c>
      <c r="N168" s="3"/>
      <c r="O168" s="3"/>
      <c r="P168" s="18"/>
    </row>
    <row r="169" spans="1:16" ht="15.75">
      <c r="A169" s="38">
        <v>167</v>
      </c>
      <c r="B169" s="17" t="s">
        <v>13</v>
      </c>
      <c r="C169" s="3" t="s">
        <v>37</v>
      </c>
      <c r="D169" s="20">
        <v>9781449694678</v>
      </c>
      <c r="E169" s="20">
        <v>9781449694678</v>
      </c>
      <c r="F169" s="2" t="s">
        <v>38</v>
      </c>
      <c r="G169" s="3" t="s">
        <v>528</v>
      </c>
      <c r="H169" s="3" t="s">
        <v>220</v>
      </c>
      <c r="I169" s="1" t="s">
        <v>28</v>
      </c>
      <c r="J169" s="3">
        <v>2014</v>
      </c>
      <c r="K169" s="17">
        <v>1</v>
      </c>
      <c r="L169" s="1" t="str">
        <f>HYPERLINK("http://ovidsp.ovid.com/ovidweb.cgi?T=JS&amp;NEWS=n&amp;CSC=Y&amp;PAGE=booktext&amp;D=books&amp;AN=01777270$&amp;XPATH=/PG(0)","http://ovidsp.ovid.com/ovidweb.cgi?T=JS&amp;NEWS=n&amp;CSC=Y&amp;PAGE=booktext&amp;D=books&amp;AN=01777270$&amp;XPATH=/PG(0)")</f>
        <v>http://ovidsp.ovid.com/ovidweb.cgi?T=JS&amp;NEWS=n&amp;CSC=Y&amp;PAGE=booktext&amp;D=books&amp;AN=01777270$&amp;XPATH=/PG(0)</v>
      </c>
      <c r="M169" s="4" t="str">
        <f>HYPERLINK("http://ovidsp.ovid.com/ovidweb.cgi?T=JS&amp;NEWS=n&amp;CSC=Y&amp;PAGE=booktext&amp;D=books&amp;AN=01777270$&amp;XPATH=/PG(0)","http://ovidsp.ovid.com/ovidweb.cgi?T=JS&amp;NEWS=n&amp;CSC=Y&amp;PAGE=booktext&amp;D=books&amp;AN=01777270$&amp;XPATH=/PG(0)")</f>
        <v>http://ovidsp.ovid.com/ovidweb.cgi?T=JS&amp;NEWS=n&amp;CSC=Y&amp;PAGE=booktext&amp;D=books&amp;AN=01777270$&amp;XPATH=/PG(0)</v>
      </c>
      <c r="N169" s="3"/>
      <c r="O169" s="3"/>
      <c r="P169" s="18"/>
    </row>
    <row r="170" spans="1:16" ht="46.8">
      <c r="A170" s="38">
        <v>168</v>
      </c>
      <c r="B170" s="17" t="s">
        <v>13</v>
      </c>
      <c r="C170" s="3" t="s">
        <v>22</v>
      </c>
      <c r="D170" s="20">
        <v>9781496308436</v>
      </c>
      <c r="E170" s="20">
        <v>9781496308436</v>
      </c>
      <c r="F170" s="2" t="s">
        <v>36</v>
      </c>
      <c r="G170" s="3" t="s">
        <v>529</v>
      </c>
      <c r="H170" s="3" t="s">
        <v>219</v>
      </c>
      <c r="I170" s="1" t="s">
        <v>15</v>
      </c>
      <c r="J170" s="3">
        <v>2014</v>
      </c>
      <c r="K170" s="17">
        <v>1</v>
      </c>
      <c r="L170" s="1" t="str">
        <f>HYPERLINK("http://ovidsp.ovid.com/ovidweb.cgi?T=JS&amp;NEWS=n&amp;CSC=Y&amp;PAGE=booktext&amp;D=books&amp;AN=01833068$&amp;XPATH=/PG(0)","http://ovidsp.ovid.com/ovidweb.cgi?T=JS&amp;NEWS=n&amp;CSC=Y&amp;PAGE=booktext&amp;D=books&amp;AN=01833068$&amp;XPATH=/PG(0)")</f>
        <v>http://ovidsp.ovid.com/ovidweb.cgi?T=JS&amp;NEWS=n&amp;CSC=Y&amp;PAGE=booktext&amp;D=books&amp;AN=01833068$&amp;XPATH=/PG(0)</v>
      </c>
      <c r="M170" s="4" t="str">
        <f>HYPERLINK("http://ovidsp.ovid.com/ovidweb.cgi?T=JS&amp;NEWS=n&amp;CSC=Y&amp;PAGE=booktext&amp;D=books&amp;AN=01833068$&amp;XPATH=/PG(0)","http://ovidsp.ovid.com/ovidweb.cgi?T=JS&amp;NEWS=n&amp;CSC=Y&amp;PAGE=booktext&amp;D=books&amp;AN=01833068$&amp;XPATH=/PG(0)")</f>
        <v>http://ovidsp.ovid.com/ovidweb.cgi?T=JS&amp;NEWS=n&amp;CSC=Y&amp;PAGE=booktext&amp;D=books&amp;AN=01833068$&amp;XPATH=/PG(0)</v>
      </c>
      <c r="N170" s="3"/>
      <c r="O170" s="3"/>
      <c r="P170" s="18"/>
    </row>
    <row r="171" spans="1:16" ht="15.75">
      <c r="A171" s="38">
        <v>169</v>
      </c>
      <c r="B171" s="17" t="s">
        <v>13</v>
      </c>
      <c r="C171" s="3" t="s">
        <v>34</v>
      </c>
      <c r="D171" s="20">
        <v>9781451191967</v>
      </c>
      <c r="E171" s="20">
        <v>9781451191967</v>
      </c>
      <c r="F171" s="2" t="s">
        <v>35</v>
      </c>
      <c r="G171" s="3" t="s">
        <v>531</v>
      </c>
      <c r="H171" s="3" t="s">
        <v>218</v>
      </c>
      <c r="I171" s="1" t="s">
        <v>15</v>
      </c>
      <c r="J171" s="3">
        <v>2014</v>
      </c>
      <c r="K171" s="17">
        <v>1</v>
      </c>
      <c r="L171" s="1" t="str">
        <f>HYPERLINK("http://ovidsp.ovid.com/ovidweb.cgi?T=JS&amp;NEWS=n&amp;CSC=Y&amp;PAGE=booktext&amp;D=books&amp;AN=01787262$&amp;XPATH=/PG(0)","http://ovidsp.ovid.com/ovidweb.cgi?T=JS&amp;NEWS=n&amp;CSC=Y&amp;PAGE=booktext&amp;D=books&amp;AN=01787262$&amp;XPATH=/PG(0)")</f>
        <v>http://ovidsp.ovid.com/ovidweb.cgi?T=JS&amp;NEWS=n&amp;CSC=Y&amp;PAGE=booktext&amp;D=books&amp;AN=01787262$&amp;XPATH=/PG(0)</v>
      </c>
      <c r="M171" s="4" t="str">
        <f>HYPERLINK("http://ovidsp.ovid.com/ovidweb.cgi?T=JS&amp;NEWS=n&amp;CSC=Y&amp;PAGE=booktext&amp;D=books&amp;AN=01787262$&amp;XPATH=/PG(0)","http://ovidsp.ovid.com/ovidweb.cgi?T=JS&amp;NEWS=n&amp;CSC=Y&amp;PAGE=booktext&amp;D=books&amp;AN=01787262$&amp;XPATH=/PG(0)")</f>
        <v>http://ovidsp.ovid.com/ovidweb.cgi?T=JS&amp;NEWS=n&amp;CSC=Y&amp;PAGE=booktext&amp;D=books&amp;AN=01787262$&amp;XPATH=/PG(0)</v>
      </c>
      <c r="N171" s="3"/>
      <c r="O171" s="3"/>
      <c r="P171" s="18"/>
    </row>
    <row r="172" spans="1:16" ht="15.75">
      <c r="A172" s="38">
        <v>170</v>
      </c>
      <c r="B172" s="17" t="s">
        <v>13</v>
      </c>
      <c r="C172" s="3" t="s">
        <v>32</v>
      </c>
      <c r="D172" s="20">
        <v>9781451184051</v>
      </c>
      <c r="E172" s="20">
        <v>9781451184051</v>
      </c>
      <c r="F172" s="2" t="s">
        <v>33</v>
      </c>
      <c r="G172" s="3" t="s">
        <v>527</v>
      </c>
      <c r="H172" s="3" t="s">
        <v>217</v>
      </c>
      <c r="I172" s="1" t="s">
        <v>15</v>
      </c>
      <c r="J172" s="3">
        <v>2014</v>
      </c>
      <c r="K172" s="17">
        <v>1</v>
      </c>
      <c r="L172" s="1" t="str">
        <f>HYPERLINK("http://ovidsp.ovid.com/ovidweb.cgi?T=JS&amp;NEWS=n&amp;CSC=Y&amp;PAGE=booktext&amp;D=books&amp;AN=01787349$&amp;XPATH=/PG(0)","http://ovidsp.ovid.com/ovidweb.cgi?T=JS&amp;NEWS=n&amp;CSC=Y&amp;PAGE=booktext&amp;D=books&amp;AN=01787349$&amp;XPATH=/PG(0)")</f>
        <v>http://ovidsp.ovid.com/ovidweb.cgi?T=JS&amp;NEWS=n&amp;CSC=Y&amp;PAGE=booktext&amp;D=books&amp;AN=01787349$&amp;XPATH=/PG(0)</v>
      </c>
      <c r="M172" s="4" t="str">
        <f>HYPERLINK("http://ovidsp.ovid.com/ovidweb.cgi?T=JS&amp;NEWS=n&amp;CSC=Y&amp;PAGE=booktext&amp;D=books&amp;AN=01787349$&amp;XPATH=/PG(0)","http://ovidsp.ovid.com/ovidweb.cgi?T=JS&amp;NEWS=n&amp;CSC=Y&amp;PAGE=booktext&amp;D=books&amp;AN=01787349$&amp;XPATH=/PG(0)")</f>
        <v>http://ovidsp.ovid.com/ovidweb.cgi?T=JS&amp;NEWS=n&amp;CSC=Y&amp;PAGE=booktext&amp;D=books&amp;AN=01787349$&amp;XPATH=/PG(0)</v>
      </c>
      <c r="N172" s="3"/>
      <c r="O172" s="3"/>
      <c r="P172" s="18"/>
    </row>
    <row r="173" spans="1:16" ht="15.75">
      <c r="A173" s="38">
        <v>171</v>
      </c>
      <c r="B173" s="17" t="s">
        <v>13</v>
      </c>
      <c r="C173" s="3" t="s">
        <v>22</v>
      </c>
      <c r="D173" s="20">
        <v>9781496307736</v>
      </c>
      <c r="E173" s="20">
        <v>9781496307736</v>
      </c>
      <c r="F173" s="2" t="s">
        <v>31</v>
      </c>
      <c r="G173" s="3" t="s">
        <v>529</v>
      </c>
      <c r="H173" s="3" t="s">
        <v>216</v>
      </c>
      <c r="I173" s="1" t="s">
        <v>15</v>
      </c>
      <c r="J173" s="3">
        <v>2014</v>
      </c>
      <c r="K173" s="17">
        <v>1</v>
      </c>
      <c r="L173" s="1" t="str">
        <f>HYPERLINK("http://ovidsp.ovid.com/ovidweb.cgi?T=JS&amp;NEWS=n&amp;CSC=Y&amp;PAGE=booktext&amp;D=books&amp;AN=01827650$&amp;XPATH=/PG(0)","http://ovidsp.ovid.com/ovidweb.cgi?T=JS&amp;NEWS=n&amp;CSC=Y&amp;PAGE=booktext&amp;D=books&amp;AN=01827650$&amp;XPATH=/PG(0)")</f>
        <v>http://ovidsp.ovid.com/ovidweb.cgi?T=JS&amp;NEWS=n&amp;CSC=Y&amp;PAGE=booktext&amp;D=books&amp;AN=01827650$&amp;XPATH=/PG(0)</v>
      </c>
      <c r="M173" s="4" t="str">
        <f>HYPERLINK("http://ovidsp.ovid.com/ovidweb.cgi?T=JS&amp;NEWS=n&amp;CSC=Y&amp;PAGE=booktext&amp;D=books&amp;AN=01827650$&amp;XPATH=/PG(0)","http://ovidsp.ovid.com/ovidweb.cgi?T=JS&amp;NEWS=n&amp;CSC=Y&amp;PAGE=booktext&amp;D=books&amp;AN=01827650$&amp;XPATH=/PG(0)")</f>
        <v>http://ovidsp.ovid.com/ovidweb.cgi?T=JS&amp;NEWS=n&amp;CSC=Y&amp;PAGE=booktext&amp;D=books&amp;AN=01827650$&amp;XPATH=/PG(0)</v>
      </c>
      <c r="N173" s="3"/>
      <c r="O173" s="3"/>
      <c r="P173" s="18"/>
    </row>
    <row r="174" spans="1:16" ht="31.2">
      <c r="A174" s="38">
        <v>172</v>
      </c>
      <c r="B174" s="17" t="s">
        <v>13</v>
      </c>
      <c r="C174" s="3" t="s">
        <v>29</v>
      </c>
      <c r="D174" s="20">
        <v>9781451187717</v>
      </c>
      <c r="E174" s="20">
        <v>9781451187717</v>
      </c>
      <c r="F174" s="2" t="s">
        <v>30</v>
      </c>
      <c r="G174" s="3" t="s">
        <v>529</v>
      </c>
      <c r="H174" s="3" t="s">
        <v>215</v>
      </c>
      <c r="I174" s="1" t="s">
        <v>15</v>
      </c>
      <c r="J174" s="3">
        <v>2014</v>
      </c>
      <c r="K174" s="17">
        <v>1</v>
      </c>
      <c r="L174" s="1" t="str">
        <f>HYPERLINK("http://ovidsp.ovid.com/ovidweb.cgi?T=JS&amp;NEWS=n&amp;CSC=Y&amp;PAGE=booktext&amp;D=books&amp;AN=01787287$&amp;XPATH=/PG(0)","http://ovidsp.ovid.com/ovidweb.cgi?T=JS&amp;NEWS=n&amp;CSC=Y&amp;PAGE=booktext&amp;D=books&amp;AN=01787287$&amp;XPATH=/PG(0)")</f>
        <v>http://ovidsp.ovid.com/ovidweb.cgi?T=JS&amp;NEWS=n&amp;CSC=Y&amp;PAGE=booktext&amp;D=books&amp;AN=01787287$&amp;XPATH=/PG(0)</v>
      </c>
      <c r="M174" s="4" t="str">
        <f>HYPERLINK("http://ovidsp.ovid.com/ovidweb.cgi?T=JS&amp;NEWS=n&amp;CSC=Y&amp;PAGE=booktext&amp;D=books&amp;AN=01787287$&amp;XPATH=/PG(0)","http://ovidsp.ovid.com/ovidweb.cgi?T=JS&amp;NEWS=n&amp;CSC=Y&amp;PAGE=booktext&amp;D=books&amp;AN=01787287$&amp;XPATH=/PG(0)")</f>
        <v>http://ovidsp.ovid.com/ovidweb.cgi?T=JS&amp;NEWS=n&amp;CSC=Y&amp;PAGE=booktext&amp;D=books&amp;AN=01787287$&amp;XPATH=/PG(0)</v>
      </c>
      <c r="N174" s="3"/>
      <c r="O174" s="3"/>
      <c r="P174" s="18"/>
    </row>
    <row r="175" spans="1:16" ht="31.2">
      <c r="A175" s="38">
        <v>173</v>
      </c>
      <c r="B175" s="17" t="s">
        <v>13</v>
      </c>
      <c r="C175" s="3" t="s">
        <v>27</v>
      </c>
      <c r="D175" s="20">
        <v>9781284026849</v>
      </c>
      <c r="E175" s="20">
        <v>9781284026849</v>
      </c>
      <c r="F175" s="2" t="s">
        <v>548</v>
      </c>
      <c r="G175" s="3" t="s">
        <v>530</v>
      </c>
      <c r="H175" s="3" t="s">
        <v>214</v>
      </c>
      <c r="I175" s="1" t="s">
        <v>28</v>
      </c>
      <c r="J175" s="3">
        <v>2014</v>
      </c>
      <c r="K175" s="17">
        <v>1</v>
      </c>
      <c r="L175" s="1" t="str">
        <f>HYPERLINK("http://ovidsp.ovid.com/ovidweb.cgi?T=JS&amp;NEWS=n&amp;CSC=Y&amp;PAGE=booktext&amp;D=books&amp;AN=01812595$&amp;XPATH=/PG(0)","http://ovidsp.ovid.com/ovidweb.cgi?T=JS&amp;NEWS=n&amp;CSC=Y&amp;PAGE=booktext&amp;D=books&amp;AN=01812595$&amp;XPATH=/PG(0)")</f>
        <v>http://ovidsp.ovid.com/ovidweb.cgi?T=JS&amp;NEWS=n&amp;CSC=Y&amp;PAGE=booktext&amp;D=books&amp;AN=01812595$&amp;XPATH=/PG(0)</v>
      </c>
      <c r="M175" s="4" t="str">
        <f>HYPERLINK("http://ovidsp.ovid.com/ovidweb.cgi?T=JS&amp;NEWS=n&amp;CSC=Y&amp;PAGE=booktext&amp;D=books&amp;AN=01812595$&amp;XPATH=/PG(0)","http://ovidsp.ovid.com/ovidweb.cgi?T=JS&amp;NEWS=n&amp;CSC=Y&amp;PAGE=booktext&amp;D=books&amp;AN=01812595$&amp;XPATH=/PG(0)")</f>
        <v>http://ovidsp.ovid.com/ovidweb.cgi?T=JS&amp;NEWS=n&amp;CSC=Y&amp;PAGE=booktext&amp;D=books&amp;AN=01812595$&amp;XPATH=/PG(0)</v>
      </c>
      <c r="N175" s="3"/>
      <c r="O175" s="3"/>
      <c r="P175" s="18"/>
    </row>
    <row r="176" spans="1:16" ht="31.2">
      <c r="A176" s="38">
        <v>174</v>
      </c>
      <c r="B176" s="17" t="s">
        <v>13</v>
      </c>
      <c r="C176" s="3" t="s">
        <v>25</v>
      </c>
      <c r="D176" s="20">
        <v>9781451173673</v>
      </c>
      <c r="E176" s="20">
        <v>9781451173673</v>
      </c>
      <c r="F176" s="2" t="s">
        <v>26</v>
      </c>
      <c r="G176" s="3" t="s">
        <v>527</v>
      </c>
      <c r="H176" s="3" t="s">
        <v>213</v>
      </c>
      <c r="I176" s="1" t="s">
        <v>15</v>
      </c>
      <c r="J176" s="3">
        <v>2014</v>
      </c>
      <c r="K176" s="17">
        <v>1</v>
      </c>
      <c r="L176" s="1" t="str">
        <f>HYPERLINK("http://ovidsp.ovid.com/ovidweb.cgi?T=JS&amp;NEWS=n&amp;CSC=Y&amp;PAGE=booktext&amp;D=books&amp;AN=01745952$&amp;XPATH=/PG(0)","http://ovidsp.ovid.com/ovidweb.cgi?T=JS&amp;NEWS=n&amp;CSC=Y&amp;PAGE=booktext&amp;D=books&amp;AN=01745952$&amp;XPATH=/PG(0)")</f>
        <v>http://ovidsp.ovid.com/ovidweb.cgi?T=JS&amp;NEWS=n&amp;CSC=Y&amp;PAGE=booktext&amp;D=books&amp;AN=01745952$&amp;XPATH=/PG(0)</v>
      </c>
      <c r="M176" s="4" t="str">
        <f>HYPERLINK("http://ovidsp.ovid.com/ovidweb.cgi?T=JS&amp;NEWS=n&amp;CSC=Y&amp;PAGE=booktext&amp;D=books&amp;AN=01745952$&amp;XPATH=/PG(0)","http://ovidsp.ovid.com/ovidweb.cgi?T=JS&amp;NEWS=n&amp;CSC=Y&amp;PAGE=booktext&amp;D=books&amp;AN=01745952$&amp;XPATH=/PG(0)")</f>
        <v>http://ovidsp.ovid.com/ovidweb.cgi?T=JS&amp;NEWS=n&amp;CSC=Y&amp;PAGE=booktext&amp;D=books&amp;AN=01745952$&amp;XPATH=/PG(0)</v>
      </c>
      <c r="N176" s="3"/>
      <c r="O176" s="3"/>
      <c r="P176" s="18"/>
    </row>
    <row r="177" spans="1:16" ht="15.75">
      <c r="A177" s="38">
        <v>175</v>
      </c>
      <c r="B177" s="17" t="s">
        <v>13</v>
      </c>
      <c r="C177" s="3" t="s">
        <v>24</v>
      </c>
      <c r="D177" s="20">
        <v>9781608310685</v>
      </c>
      <c r="E177" s="20">
        <v>9781608310685</v>
      </c>
      <c r="F177" s="2" t="s">
        <v>211</v>
      </c>
      <c r="G177" s="3" t="s">
        <v>529</v>
      </c>
      <c r="H177" s="3" t="s">
        <v>212</v>
      </c>
      <c r="I177" s="1" t="s">
        <v>15</v>
      </c>
      <c r="J177" s="3">
        <v>2014</v>
      </c>
      <c r="K177" s="17">
        <v>1</v>
      </c>
      <c r="L177" s="1" t="str">
        <f>HYPERLINK("http://ovidsp.ovid.com/ovidweb.cgi?T=JS&amp;NEWS=n&amp;CSC=Y&amp;PAGE=booktext&amp;D=books&amp;AN=01762494$&amp;XPATH=/PG(0)","http://ovidsp.ovid.com/ovidweb.cgi?T=JS&amp;NEWS=n&amp;CSC=Y&amp;PAGE=booktext&amp;D=books&amp;AN=01762494$&amp;XPATH=/PG(0)")</f>
        <v>http://ovidsp.ovid.com/ovidweb.cgi?T=JS&amp;NEWS=n&amp;CSC=Y&amp;PAGE=booktext&amp;D=books&amp;AN=01762494$&amp;XPATH=/PG(0)</v>
      </c>
      <c r="M177" s="4" t="str">
        <f>HYPERLINK("http://ovidsp.ovid.com/ovidweb.cgi?T=JS&amp;NEWS=n&amp;CSC=Y&amp;PAGE=booktext&amp;D=books&amp;AN=01762494$&amp;XPATH=/PG(0)","http://ovidsp.ovid.com/ovidweb.cgi?T=JS&amp;NEWS=n&amp;CSC=Y&amp;PAGE=booktext&amp;D=books&amp;AN=01762494$&amp;XPATH=/PG(0)")</f>
        <v>http://ovidsp.ovid.com/ovidweb.cgi?T=JS&amp;NEWS=n&amp;CSC=Y&amp;PAGE=booktext&amp;D=books&amp;AN=01762494$&amp;XPATH=/PG(0)</v>
      </c>
      <c r="N177" s="3"/>
      <c r="O177" s="3"/>
      <c r="P177" s="18"/>
    </row>
    <row r="178" spans="1:16" ht="15.75">
      <c r="A178" s="38">
        <v>176</v>
      </c>
      <c r="B178" s="17" t="s">
        <v>13</v>
      </c>
      <c r="C178" s="3" t="s">
        <v>498</v>
      </c>
      <c r="D178" s="20">
        <v>9781451189988</v>
      </c>
      <c r="E178" s="20">
        <v>9781451189988</v>
      </c>
      <c r="F178" s="2" t="s">
        <v>542</v>
      </c>
      <c r="G178" s="3" t="s">
        <v>527</v>
      </c>
      <c r="H178" s="3" t="s">
        <v>499</v>
      </c>
      <c r="I178" s="1" t="s">
        <v>15</v>
      </c>
      <c r="J178" s="3">
        <v>2015</v>
      </c>
      <c r="K178" s="17">
        <v>1</v>
      </c>
      <c r="L178" s="1" t="str">
        <f>HYPERLINK("http://ovidsp.ovid.com/ovidweb.cgi?T=JS&amp;NEWS=n&amp;CSC=Y&amp;PAGE=booktext&amp;D=books&amp;AN=01787263$&amp;XPATH=/PG(0)","http://ovidsp.ovid.com/ovidweb.cgi?T=JS&amp;NEWS=n&amp;CSC=Y&amp;PAGE=booktext&amp;D=books&amp;AN=01787263$&amp;XPATH=/PG(0)")</f>
        <v>http://ovidsp.ovid.com/ovidweb.cgi?T=JS&amp;NEWS=n&amp;CSC=Y&amp;PAGE=booktext&amp;D=books&amp;AN=01787263$&amp;XPATH=/PG(0)</v>
      </c>
      <c r="M178" s="4" t="str">
        <f>HYPERLINK("http://ovidsp.ovid.com/ovidweb.cgi?T=JS&amp;NEWS=n&amp;CSC=Y&amp;PAGE=booktext&amp;D=books&amp;AN=01787263$&amp;XPATH=/PG(0)","http://ovidsp.ovid.com/ovidweb.cgi?T=JS&amp;NEWS=n&amp;CSC=Y&amp;PAGE=booktext&amp;D=books&amp;AN=01787263$&amp;XPATH=/PG(0)")</f>
        <v>http://ovidsp.ovid.com/ovidweb.cgi?T=JS&amp;NEWS=n&amp;CSC=Y&amp;PAGE=booktext&amp;D=books&amp;AN=01787263$&amp;XPATH=/PG(0)</v>
      </c>
      <c r="N178" s="3"/>
      <c r="O178" s="3"/>
      <c r="P178" s="18"/>
    </row>
    <row r="179" spans="1:16" ht="15.75">
      <c r="A179" s="38">
        <v>177</v>
      </c>
      <c r="B179" s="17" t="s">
        <v>13</v>
      </c>
      <c r="C179" s="3" t="s">
        <v>53</v>
      </c>
      <c r="D179" s="20">
        <v>9781469851266</v>
      </c>
      <c r="E179" s="20">
        <v>9781469851266</v>
      </c>
      <c r="F179" s="2" t="s">
        <v>125</v>
      </c>
      <c r="G179" s="3" t="s">
        <v>529</v>
      </c>
      <c r="H179" s="3" t="s">
        <v>508</v>
      </c>
      <c r="I179" s="1" t="s">
        <v>15</v>
      </c>
      <c r="J179" s="3">
        <v>2013</v>
      </c>
      <c r="K179" s="17">
        <v>1</v>
      </c>
      <c r="L179" s="1" t="str">
        <f>HYPERLINK("http://ovidsp.ovid.com/ovidweb.cgi?T=JS&amp;NEWS=n&amp;CSC=Y&amp;PAGE=booktext&amp;D=books&amp;AN=01768403$&amp;XPATH=/PG(0)","http://ovidsp.ovid.com/ovidweb.cgi?T=JS&amp;NEWS=n&amp;CSC=Y&amp;PAGE=booktext&amp;D=books&amp;AN=01768403$&amp;XPATH=/PG(0)")</f>
        <v>http://ovidsp.ovid.com/ovidweb.cgi?T=JS&amp;NEWS=n&amp;CSC=Y&amp;PAGE=booktext&amp;D=books&amp;AN=01768403$&amp;XPATH=/PG(0)</v>
      </c>
      <c r="M179" s="4" t="str">
        <f>HYPERLINK("http://ovidsp.ovid.com/ovidweb.cgi?T=JS&amp;NEWS=n&amp;CSC=Y&amp;PAGE=booktext&amp;D=books&amp;AN=01768403$&amp;XPATH=/PG(0)","http://ovidsp.ovid.com/ovidweb.cgi?T=JS&amp;NEWS=n&amp;CSC=Y&amp;PAGE=booktext&amp;D=books&amp;AN=01768403$&amp;XPATH=/PG(0)")</f>
        <v>http://ovidsp.ovid.com/ovidweb.cgi?T=JS&amp;NEWS=n&amp;CSC=Y&amp;PAGE=booktext&amp;D=books&amp;AN=01768403$&amp;XPATH=/PG(0)</v>
      </c>
      <c r="N179" s="3"/>
      <c r="O179" s="3"/>
      <c r="P179" s="18"/>
    </row>
    <row r="180" spans="1:16" ht="15.75">
      <c r="A180" s="38">
        <v>178</v>
      </c>
      <c r="B180" s="17" t="s">
        <v>13</v>
      </c>
      <c r="C180" s="3" t="s">
        <v>71</v>
      </c>
      <c r="D180" s="21">
        <v>9781451172843</v>
      </c>
      <c r="E180" s="20">
        <v>9781451172843</v>
      </c>
      <c r="F180" s="2" t="s">
        <v>355</v>
      </c>
      <c r="G180" s="3" t="s">
        <v>531</v>
      </c>
      <c r="H180" s="3" t="s">
        <v>356</v>
      </c>
      <c r="I180" s="1" t="s">
        <v>15</v>
      </c>
      <c r="J180" s="3">
        <v>2013</v>
      </c>
      <c r="K180" s="17">
        <v>1</v>
      </c>
      <c r="L180" s="1" t="str">
        <f>HYPERLINK("http://ovidsp.ovid.com/ovidweb.cgi?T=JS&amp;NEWS=n&amp;CSC=Y&amp;PAGE=booktext&amp;D=books&amp;AN=01735163$&amp;XPATH=/PG(0)","http://ovidsp.ovid.com/ovidweb.cgi?T=JS&amp;NEWS=n&amp;CSC=Y&amp;PAGE=booktext&amp;D=books&amp;AN=01735163$&amp;XPATH=/PG(0)")</f>
        <v>http://ovidsp.ovid.com/ovidweb.cgi?T=JS&amp;NEWS=n&amp;CSC=Y&amp;PAGE=booktext&amp;D=books&amp;AN=01735163$&amp;XPATH=/PG(0)</v>
      </c>
      <c r="M180" s="4" t="str">
        <f>HYPERLINK("http://ovidsp.ovid.com/ovidweb.cgi?T=JS&amp;NEWS=n&amp;CSC=Y&amp;PAGE=booktext&amp;D=books&amp;AN=01735163$&amp;XPATH=/PG(0)","http://ovidsp.ovid.com/ovidweb.cgi?T=JS&amp;NEWS=n&amp;CSC=Y&amp;PAGE=booktext&amp;D=books&amp;AN=01735163$&amp;XPATH=/PG(0)")</f>
        <v>http://ovidsp.ovid.com/ovidweb.cgi?T=JS&amp;NEWS=n&amp;CSC=Y&amp;PAGE=booktext&amp;D=books&amp;AN=01735163$&amp;XPATH=/PG(0)</v>
      </c>
      <c r="N180" s="3"/>
      <c r="O180" s="3"/>
      <c r="P180" s="18"/>
    </row>
    <row r="181" spans="1:16" ht="15.75">
      <c r="A181" s="38">
        <v>179</v>
      </c>
      <c r="B181" s="17" t="s">
        <v>13</v>
      </c>
      <c r="C181" s="3" t="s">
        <v>90</v>
      </c>
      <c r="D181" s="20">
        <v>9781451173680</v>
      </c>
      <c r="E181" s="20">
        <v>9781451173680</v>
      </c>
      <c r="F181" s="2" t="s">
        <v>306</v>
      </c>
      <c r="G181" s="3" t="s">
        <v>529</v>
      </c>
      <c r="H181" s="3" t="s">
        <v>307</v>
      </c>
      <c r="I181" s="1" t="s">
        <v>15</v>
      </c>
      <c r="J181" s="3">
        <v>2014</v>
      </c>
      <c r="K181" s="17">
        <v>1</v>
      </c>
      <c r="L181" s="1" t="str">
        <f>HYPERLINK("http://ovidsp.ovid.com/ovidweb.cgi?T=JS&amp;NEWS=n&amp;CSC=Y&amp;PAGE=booktext&amp;D=books&amp;AN=01762495$&amp;XPATH=/PG(0)","http://ovidsp.ovid.com/ovidweb.cgi?T=JS&amp;NEWS=n&amp;CSC=Y&amp;PAGE=booktext&amp;D=books&amp;AN=01762495$&amp;XPATH=/PG(0)")</f>
        <v>http://ovidsp.ovid.com/ovidweb.cgi?T=JS&amp;NEWS=n&amp;CSC=Y&amp;PAGE=booktext&amp;D=books&amp;AN=01762495$&amp;XPATH=/PG(0)</v>
      </c>
      <c r="M181" s="4" t="str">
        <f>HYPERLINK("http://ovidsp.ovid.com/ovidweb.cgi?T=JS&amp;NEWS=n&amp;CSC=Y&amp;PAGE=booktext&amp;D=books&amp;AN=01762495$&amp;XPATH=/PG(0)","http://ovidsp.ovid.com/ovidweb.cgi?T=JS&amp;NEWS=n&amp;CSC=Y&amp;PAGE=booktext&amp;D=books&amp;AN=01762495$&amp;XPATH=/PG(0)")</f>
        <v>http://ovidsp.ovid.com/ovidweb.cgi?T=JS&amp;NEWS=n&amp;CSC=Y&amp;PAGE=booktext&amp;D=books&amp;AN=01762495$&amp;XPATH=/PG(0)</v>
      </c>
      <c r="N181" s="3"/>
      <c r="O181" s="3"/>
      <c r="P181" s="18"/>
    </row>
    <row r="182" spans="1:16" ht="31.2">
      <c r="A182" s="38">
        <v>180</v>
      </c>
      <c r="B182" s="17" t="s">
        <v>13</v>
      </c>
      <c r="C182" s="3" t="s">
        <v>82</v>
      </c>
      <c r="D182" s="20">
        <v>9781449687670</v>
      </c>
      <c r="E182" s="20">
        <v>9781449687670</v>
      </c>
      <c r="F182" s="2" t="s">
        <v>288</v>
      </c>
      <c r="G182" s="3" t="s">
        <v>527</v>
      </c>
      <c r="H182" s="3" t="s">
        <v>289</v>
      </c>
      <c r="I182" s="1" t="s">
        <v>28</v>
      </c>
      <c r="J182" s="3">
        <v>2014</v>
      </c>
      <c r="K182" s="17">
        <v>1</v>
      </c>
      <c r="L182" s="1" t="str">
        <f>HYPERLINK("http://ovidsp.ovid.com/ovidweb.cgi?T=JS&amp;NEWS=n&amp;CSC=Y&amp;PAGE=booktext&amp;D=books&amp;AN=01777272$&amp;XPATH=/PG(0)","http://ovidsp.ovid.com/ovidweb.cgi?T=JS&amp;NEWS=n&amp;CSC=Y&amp;PAGE=booktext&amp;D=books&amp;AN=01777272$&amp;XPATH=/PG(0)")</f>
        <v>http://ovidsp.ovid.com/ovidweb.cgi?T=JS&amp;NEWS=n&amp;CSC=Y&amp;PAGE=booktext&amp;D=books&amp;AN=01777272$&amp;XPATH=/PG(0)</v>
      </c>
      <c r="M182" s="4" t="str">
        <f>HYPERLINK("http://ovidsp.ovid.com/ovidweb.cgi?T=JS&amp;NEWS=n&amp;CSC=Y&amp;PAGE=booktext&amp;D=books&amp;AN=01777272$&amp;XPATH=/PG(0)","http://ovidsp.ovid.com/ovidweb.cgi?T=JS&amp;NEWS=n&amp;CSC=Y&amp;PAGE=booktext&amp;D=books&amp;AN=01777272$&amp;XPATH=/PG(0)")</f>
        <v>http://ovidsp.ovid.com/ovidweb.cgi?T=JS&amp;NEWS=n&amp;CSC=Y&amp;PAGE=booktext&amp;D=books&amp;AN=01777272$&amp;XPATH=/PG(0)</v>
      </c>
      <c r="N182" s="3"/>
      <c r="O182" s="3"/>
      <c r="P182" s="18"/>
    </row>
    <row r="183" spans="1:16" ht="15.75">
      <c r="A183" s="38">
        <v>181</v>
      </c>
      <c r="B183" s="17" t="s">
        <v>13</v>
      </c>
      <c r="C183" s="3" t="s">
        <v>75</v>
      </c>
      <c r="D183" s="20">
        <v>9781451193947</v>
      </c>
      <c r="E183" s="20">
        <v>9781451193947</v>
      </c>
      <c r="F183" s="2" t="s">
        <v>273</v>
      </c>
      <c r="G183" s="3" t="s">
        <v>536</v>
      </c>
      <c r="H183" s="3" t="s">
        <v>274</v>
      </c>
      <c r="I183" s="1" t="s">
        <v>15</v>
      </c>
      <c r="J183" s="3">
        <v>2015</v>
      </c>
      <c r="K183" s="17">
        <v>1</v>
      </c>
      <c r="L183" s="1" t="str">
        <f>HYPERLINK("http://ovidsp.ovid.com/ovidweb.cgi?T=JS&amp;NEWS=n&amp;CSC=Y&amp;PAGE=booktext&amp;D=books&amp;AN=01857010$&amp;XPATH=/PG(0)","http://ovidsp.ovid.com/ovidweb.cgi?T=JS&amp;NEWS=n&amp;CSC=Y&amp;PAGE=booktext&amp;D=books&amp;AN=01857010$&amp;XPATH=/PG(0)")</f>
        <v>http://ovidsp.ovid.com/ovidweb.cgi?T=JS&amp;NEWS=n&amp;CSC=Y&amp;PAGE=booktext&amp;D=books&amp;AN=01857010$&amp;XPATH=/PG(0)</v>
      </c>
      <c r="M183" s="4" t="str">
        <f>HYPERLINK("http://ovidsp.ovid.com/ovidweb.cgi?T=JS&amp;NEWS=n&amp;CSC=Y&amp;PAGE=booktext&amp;D=books&amp;AN=01857010$&amp;XPATH=/PG(0)","http://ovidsp.ovid.com/ovidweb.cgi?T=JS&amp;NEWS=n&amp;CSC=Y&amp;PAGE=booktext&amp;D=books&amp;AN=01857010$&amp;XPATH=/PG(0)")</f>
        <v>http://ovidsp.ovid.com/ovidweb.cgi?T=JS&amp;NEWS=n&amp;CSC=Y&amp;PAGE=booktext&amp;D=books&amp;AN=01857010$&amp;XPATH=/PG(0)</v>
      </c>
      <c r="N183" s="3"/>
      <c r="O183" s="3"/>
      <c r="P183" s="18"/>
    </row>
    <row r="184" spans="1:16" ht="15.75">
      <c r="A184" s="38">
        <v>182</v>
      </c>
      <c r="B184" s="17" t="s">
        <v>13</v>
      </c>
      <c r="C184" s="3" t="s">
        <v>14</v>
      </c>
      <c r="D184" s="20">
        <v>9781451188516</v>
      </c>
      <c r="E184" s="20">
        <v>9781451188516</v>
      </c>
      <c r="F184" s="2" t="s">
        <v>196</v>
      </c>
      <c r="G184" s="3" t="s">
        <v>525</v>
      </c>
      <c r="H184" s="3" t="s">
        <v>206</v>
      </c>
      <c r="I184" s="1" t="s">
        <v>15</v>
      </c>
      <c r="J184" s="3">
        <v>2014</v>
      </c>
      <c r="K184" s="17">
        <v>1</v>
      </c>
      <c r="L184" s="1" t="str">
        <f>HYPERLINK("http://ovidsp.ovid.com/ovidweb.cgi?T=JS&amp;NEWS=n&amp;CSC=Y&amp;PAGE=booktext&amp;D=books&amp;AN=01745935$&amp;XPATH=/PG(0)","http://ovidsp.ovid.com/ovidweb.cgi?T=JS&amp;NEWS=n&amp;CSC=Y&amp;PAGE=booktext&amp;D=books&amp;AN=01745935$&amp;XPATH=/PG(0)")</f>
        <v>http://ovidsp.ovid.com/ovidweb.cgi?T=JS&amp;NEWS=n&amp;CSC=Y&amp;PAGE=booktext&amp;D=books&amp;AN=01745935$&amp;XPATH=/PG(0)</v>
      </c>
      <c r="M184" s="4" t="str">
        <f>HYPERLINK("http://ovidsp.ovid.com/ovidweb.cgi?T=JS&amp;NEWS=n&amp;CSC=Y&amp;PAGE=booktext&amp;D=books&amp;AN=01745935$&amp;XPATH=/PG(0)","http://ovidsp.ovid.com/ovidweb.cgi?T=JS&amp;NEWS=n&amp;CSC=Y&amp;PAGE=booktext&amp;D=books&amp;AN=01745935$&amp;XPATH=/PG(0)")</f>
        <v>http://ovidsp.ovid.com/ovidweb.cgi?T=JS&amp;NEWS=n&amp;CSC=Y&amp;PAGE=booktext&amp;D=books&amp;AN=01745935$&amp;XPATH=/PG(0)</v>
      </c>
      <c r="N184" s="3"/>
      <c r="O184" s="3"/>
      <c r="P184" s="18"/>
    </row>
    <row r="185" spans="1:16" ht="46.8">
      <c r="A185" s="38">
        <v>183</v>
      </c>
      <c r="B185" s="17" t="s">
        <v>13</v>
      </c>
      <c r="C185" s="3" t="s">
        <v>22</v>
      </c>
      <c r="D185" s="20">
        <v>9781496308146</v>
      </c>
      <c r="E185" s="20">
        <v>9781496308146</v>
      </c>
      <c r="F185" s="2" t="s">
        <v>23</v>
      </c>
      <c r="G185" s="3" t="s">
        <v>529</v>
      </c>
      <c r="H185" s="3" t="s">
        <v>210</v>
      </c>
      <c r="I185" s="1" t="s">
        <v>15</v>
      </c>
      <c r="J185" s="3">
        <v>2014</v>
      </c>
      <c r="K185" s="17">
        <v>1</v>
      </c>
      <c r="L185" s="1" t="str">
        <f>HYPERLINK("http://ovidsp.ovid.com/ovidweb.cgi?T=JS&amp;NEWS=n&amp;CSC=Y&amp;PAGE=booktext&amp;D=books&amp;AN=01833069$&amp;XPATH=/PG(0)","http://ovidsp.ovid.com/ovidweb.cgi?T=JS&amp;NEWS=n&amp;CSC=Y&amp;PAGE=booktext&amp;D=books&amp;AN=01833069$&amp;XPATH=/PG(0)")</f>
        <v>http://ovidsp.ovid.com/ovidweb.cgi?T=JS&amp;NEWS=n&amp;CSC=Y&amp;PAGE=booktext&amp;D=books&amp;AN=01833069$&amp;XPATH=/PG(0)</v>
      </c>
      <c r="M185" s="4" t="str">
        <f>HYPERLINK("http://ovidsp.ovid.com/ovidweb.cgi?T=JS&amp;NEWS=n&amp;CSC=Y&amp;PAGE=booktext&amp;D=books&amp;AN=01833069$&amp;XPATH=/PG(0)","http://ovidsp.ovid.com/ovidweb.cgi?T=JS&amp;NEWS=n&amp;CSC=Y&amp;PAGE=booktext&amp;D=books&amp;AN=01833069$&amp;XPATH=/PG(0)")</f>
        <v>http://ovidsp.ovid.com/ovidweb.cgi?T=JS&amp;NEWS=n&amp;CSC=Y&amp;PAGE=booktext&amp;D=books&amp;AN=01833069$&amp;XPATH=/PG(0)</v>
      </c>
      <c r="N185" s="3"/>
      <c r="O185" s="3"/>
      <c r="P185" s="18"/>
    </row>
    <row r="186" spans="1:16" ht="15.75">
      <c r="A186" s="38">
        <v>184</v>
      </c>
      <c r="B186" s="17" t="s">
        <v>13</v>
      </c>
      <c r="C186" s="3" t="s">
        <v>20</v>
      </c>
      <c r="D186" s="20">
        <v>9781451175684</v>
      </c>
      <c r="E186" s="20">
        <v>9781451175684</v>
      </c>
      <c r="F186" s="2" t="s">
        <v>21</v>
      </c>
      <c r="G186" s="3" t="s">
        <v>528</v>
      </c>
      <c r="H186" s="3" t="s">
        <v>209</v>
      </c>
      <c r="I186" s="1" t="s">
        <v>15</v>
      </c>
      <c r="J186" s="3">
        <v>2013</v>
      </c>
      <c r="K186" s="17">
        <v>1</v>
      </c>
      <c r="L186" s="1" t="str">
        <f>HYPERLINK("http://ovidsp.ovid.com/ovidweb.cgi?T=JS&amp;NEWS=n&amp;CSC=Y&amp;PAGE=booktext&amp;D=books&amp;AN=01745936$&amp;XPATH=/PG(0)","http://ovidsp.ovid.com/ovidweb.cgi?T=JS&amp;NEWS=n&amp;CSC=Y&amp;PAGE=booktext&amp;D=books&amp;AN=01745936$&amp;XPATH=/PG(0)")</f>
        <v>http://ovidsp.ovid.com/ovidweb.cgi?T=JS&amp;NEWS=n&amp;CSC=Y&amp;PAGE=booktext&amp;D=books&amp;AN=01745936$&amp;XPATH=/PG(0)</v>
      </c>
      <c r="M186" s="4" t="str">
        <f>HYPERLINK("http://ovidsp.ovid.com/ovidweb.cgi?T=JS&amp;NEWS=n&amp;CSC=Y&amp;PAGE=booktext&amp;D=books&amp;AN=01745936$&amp;XPATH=/PG(0)","http://ovidsp.ovid.com/ovidweb.cgi?T=JS&amp;NEWS=n&amp;CSC=Y&amp;PAGE=booktext&amp;D=books&amp;AN=01745936$&amp;XPATH=/PG(0)")</f>
        <v>http://ovidsp.ovid.com/ovidweb.cgi?T=JS&amp;NEWS=n&amp;CSC=Y&amp;PAGE=booktext&amp;D=books&amp;AN=01745936$&amp;XPATH=/PG(0)</v>
      </c>
      <c r="N186" s="3"/>
      <c r="O186" s="3"/>
      <c r="P186" s="18"/>
    </row>
    <row r="187" spans="1:16" ht="15.75">
      <c r="A187" s="38">
        <v>185</v>
      </c>
      <c r="B187" s="24" t="s">
        <v>13</v>
      </c>
      <c r="C187" s="25" t="s">
        <v>18</v>
      </c>
      <c r="D187" s="26">
        <v>9781451191189</v>
      </c>
      <c r="E187" s="26">
        <v>9781451191189</v>
      </c>
      <c r="F187" s="40" t="s">
        <v>19</v>
      </c>
      <c r="G187" s="25" t="s">
        <v>527</v>
      </c>
      <c r="H187" s="25" t="s">
        <v>208</v>
      </c>
      <c r="I187" s="6" t="s">
        <v>15</v>
      </c>
      <c r="J187" s="25">
        <v>2015</v>
      </c>
      <c r="K187" s="24">
        <v>1</v>
      </c>
      <c r="L187" s="1" t="str">
        <f>HYPERLINK("http://ovidsp.ovid.com/ovidweb.cgi?T=JS&amp;NEWS=n&amp;CSC=Y&amp;PAGE=booktext&amp;D=books&amp;AN=01817279$&amp;XPATH=/PG(0)","http://ovidsp.ovid.com/ovidweb.cgi?T=JS&amp;NEWS=n&amp;CSC=Y&amp;PAGE=booktext&amp;D=books&amp;AN=01817279$&amp;XPATH=/PG(0)")</f>
        <v>http://ovidsp.ovid.com/ovidweb.cgi?T=JS&amp;NEWS=n&amp;CSC=Y&amp;PAGE=booktext&amp;D=books&amp;AN=01817279$&amp;XPATH=/PG(0)</v>
      </c>
      <c r="M187" s="7" t="str">
        <f>HYPERLINK("http://ovidsp.ovid.com/ovidweb.cgi?T=JS&amp;NEWS=n&amp;CSC=Y&amp;PAGE=booktext&amp;D=books&amp;AN=01817279$&amp;XPATH=/PG(0)","http://ovidsp.ovid.com/ovidweb.cgi?T=JS&amp;NEWS=n&amp;CSC=Y&amp;PAGE=booktext&amp;D=books&amp;AN=01817279$&amp;XPATH=/PG(0)")</f>
        <v>http://ovidsp.ovid.com/ovidweb.cgi?T=JS&amp;NEWS=n&amp;CSC=Y&amp;PAGE=booktext&amp;D=books&amp;AN=01817279$&amp;XPATH=/PG(0)</v>
      </c>
      <c r="N187" s="25"/>
      <c r="O187" s="25"/>
      <c r="P187" s="18"/>
    </row>
    <row r="188" spans="1:16" ht="31.2">
      <c r="A188" s="38">
        <v>186</v>
      </c>
      <c r="B188" s="27" t="s">
        <v>13</v>
      </c>
      <c r="C188" s="28" t="s">
        <v>16</v>
      </c>
      <c r="D188" s="29">
        <v>9781451191769</v>
      </c>
      <c r="E188" s="29">
        <v>9781451191769</v>
      </c>
      <c r="F188" s="30" t="s">
        <v>17</v>
      </c>
      <c r="G188" s="28" t="s">
        <v>526</v>
      </c>
      <c r="H188" s="28" t="s">
        <v>207</v>
      </c>
      <c r="I188" s="8" t="s">
        <v>15</v>
      </c>
      <c r="J188" s="28">
        <v>2015</v>
      </c>
      <c r="K188" s="27">
        <v>1</v>
      </c>
      <c r="L188" s="1" t="str">
        <f>HYPERLINK("http://ovidsp.ovid.com/ovidweb.cgi?T=JS&amp;NEWS=n&amp;CSC=Y&amp;PAGE=booktext&amp;D=books&amp;AN=01817280$&amp;XPATH=/PG(0)","http://ovidsp.ovid.com/ovidweb.cgi?T=JS&amp;NEWS=n&amp;CSC=Y&amp;PAGE=booktext&amp;D=books&amp;AN=01817280$&amp;XPATH=/PG(0)")</f>
        <v>http://ovidsp.ovid.com/ovidweb.cgi?T=JS&amp;NEWS=n&amp;CSC=Y&amp;PAGE=booktext&amp;D=books&amp;AN=01817280$&amp;XPATH=/PG(0)</v>
      </c>
      <c r="M188" s="9" t="str">
        <f>HYPERLINK("http://ovidsp.ovid.com/ovidweb.cgi?T=JS&amp;NEWS=n&amp;CSC=Y&amp;PAGE=booktext&amp;D=books&amp;AN=01817280$&amp;XPATH=/PG(0)","http://ovidsp.ovid.com/ovidweb.cgi?T=JS&amp;NEWS=n&amp;CSC=Y&amp;PAGE=booktext&amp;D=books&amp;AN=01817280$&amp;XPATH=/PG(0)")</f>
        <v>http://ovidsp.ovid.com/ovidweb.cgi?T=JS&amp;NEWS=n&amp;CSC=Y&amp;PAGE=booktext&amp;D=books&amp;AN=01817280$&amp;XPATH=/PG(0)</v>
      </c>
      <c r="N188" s="28"/>
      <c r="O188" s="28"/>
      <c r="P188" s="18"/>
    </row>
    <row r="189" spans="1:16" ht="30.75" customHeight="1">
      <c r="A189" s="38">
        <v>187</v>
      </c>
      <c r="B189" s="27" t="s">
        <v>551</v>
      </c>
      <c r="C189" s="30" t="s">
        <v>552</v>
      </c>
      <c r="D189" s="21">
        <v>9781284022568</v>
      </c>
      <c r="E189" s="21">
        <v>9781284022568</v>
      </c>
      <c r="F189" s="28" t="s">
        <v>553</v>
      </c>
      <c r="G189" s="28" t="s">
        <v>557</v>
      </c>
      <c r="H189" s="28" t="s">
        <v>558</v>
      </c>
      <c r="I189" s="30" t="s">
        <v>559</v>
      </c>
      <c r="J189" s="28">
        <v>2016</v>
      </c>
      <c r="K189" s="27">
        <v>1</v>
      </c>
      <c r="L189" s="1" t="str">
        <f>HYPERLINK("http://ovidsp.ovid.com/ovidweb.cgi?T=JS&amp;NEWS=n&amp;CSC=Y&amp;PAGE=booktext&amp;D=books&amp;AN=01857029$&amp;XPATH=/PG(0)")</f>
        <v>http://ovidsp.ovid.com/ovidweb.cgi?T=JS&amp;NEWS=n&amp;CSC=Y&amp;PAGE=booktext&amp;D=books&amp;AN=01857029$&amp;XPATH=/PG(0)</v>
      </c>
      <c r="M189" s="4" t="str">
        <f>HYPERLINK("http://ovidsp.ovid.com/ovidweb.cgi?T=JS&amp;NEWS=n&amp;CSC=Y&amp;PAGE=booktext&amp;D=books&amp;AN=01857029$&amp;XPATH=/PG(0)")</f>
        <v>http://ovidsp.ovid.com/ovidweb.cgi?T=JS&amp;NEWS=n&amp;CSC=Y&amp;PAGE=booktext&amp;D=books&amp;AN=01857029$&amp;XPATH=/PG(0)</v>
      </c>
      <c r="N189" s="31" t="s">
        <v>554</v>
      </c>
      <c r="O189" s="32"/>
      <c r="P189" s="18"/>
    </row>
    <row r="190" spans="1:15" ht="45" customHeight="1">
      <c r="A190" s="38">
        <v>188</v>
      </c>
      <c r="B190" s="27" t="s">
        <v>551</v>
      </c>
      <c r="C190" s="30" t="s">
        <v>555</v>
      </c>
      <c r="D190" s="21">
        <v>9781496300683</v>
      </c>
      <c r="E190" s="21">
        <v>9781496300683</v>
      </c>
      <c r="F190" s="28" t="s">
        <v>556</v>
      </c>
      <c r="G190" s="28" t="s">
        <v>560</v>
      </c>
      <c r="H190" s="28" t="s">
        <v>561</v>
      </c>
      <c r="I190" s="5" t="s">
        <v>562</v>
      </c>
      <c r="J190" s="8">
        <v>2015</v>
      </c>
      <c r="K190" s="33">
        <v>1</v>
      </c>
      <c r="L190" s="1" t="str">
        <f>HYPERLINK("http://ovidsp.ovid.com/ovidweb.cgi?T=JS&amp;NEWS=n&amp;CSC=Y&amp;PAGE=booktext&amp;D=books&amp;AN=01857008$&amp;XPATH=/PG(0)")</f>
        <v>http://ovidsp.ovid.com/ovidweb.cgi?T=JS&amp;NEWS=n&amp;CSC=Y&amp;PAGE=booktext&amp;D=books&amp;AN=01857008$&amp;XPATH=/PG(0)</v>
      </c>
      <c r="M190" s="4" t="str">
        <f>HYPERLINK("http://ovidsp.ovid.com/ovidweb.cgi?T=JS&amp;NEWS=n&amp;CSC=Y&amp;PAGE=booktext&amp;D=books&amp;AN=01857008$&amp;XPATH=/PG(0)")</f>
        <v>http://ovidsp.ovid.com/ovidweb.cgi?T=JS&amp;NEWS=n&amp;CSC=Y&amp;PAGE=booktext&amp;D=books&amp;AN=01857008$&amp;XPATH=/PG(0)</v>
      </c>
      <c r="N190" s="31" t="s">
        <v>554</v>
      </c>
      <c r="O190" s="34"/>
    </row>
  </sheetData>
  <hyperlinks>
    <hyperlink ref="M184" r:id="rId1" display="http://ovidsp.ovid.com/ovidweb.cgi?T=JS&amp;NEWS=n&amp;CSC=Y&amp;PAGE=booktext&amp;D=books&amp;AN=01745935$&amp;XPATH=/PG(0)"/>
    <hyperlink ref="M188" r:id="rId2" display="http://ovidsp.ovid.com/ovidweb.cgi?T=JS&amp;NEWS=n&amp;CSC=Y&amp;PAGE=booktext&amp;D=books&amp;AN=01817280$&amp;XPATH=/PG(0)"/>
    <hyperlink ref="M187" r:id="rId3" display="http://ovidsp.ovid.com/ovidweb.cgi?T=JS&amp;NEWS=n&amp;CSC=Y&amp;PAGE=booktext&amp;D=books&amp;AN=01817279$&amp;XPATH=/PG(0)"/>
    <hyperlink ref="M186" r:id="rId4" display="http://ovidsp.ovid.com/ovidweb.cgi?T=JS&amp;NEWS=n&amp;CSC=Y&amp;PAGE=booktext&amp;D=books&amp;AN=01745936$&amp;XPATH=/PG(0)"/>
    <hyperlink ref="M185" r:id="rId5" display="http://ovidsp.ovid.com/ovidweb.cgi?T=JS&amp;NEWS=n&amp;CSC=Y&amp;PAGE=booktext&amp;D=books&amp;AN=01833069$&amp;XPATH=/PG(0)"/>
    <hyperlink ref="M177" r:id="rId6" display="http://ovidsp.ovid.com/ovidweb.cgi?T=JS&amp;NEWS=n&amp;CSC=Y&amp;PAGE=booktext&amp;D=books&amp;AN=01762494$&amp;XPATH=/PG(0)"/>
    <hyperlink ref="M176" r:id="rId7" display="http://ovidsp.ovid.com/ovidweb.cgi?T=JS&amp;NEWS=n&amp;CSC=Y&amp;PAGE=booktext&amp;D=books&amp;AN=01745952$&amp;XPATH=/PG(0)"/>
    <hyperlink ref="M175" r:id="rId8" display="http://ovidsp.ovid.com/ovidweb.cgi?T=JS&amp;NEWS=n&amp;CSC=Y&amp;PAGE=booktext&amp;D=books&amp;AN=01812595$&amp;XPATH=/PG(0)"/>
    <hyperlink ref="M174" r:id="rId9" display="http://ovidsp.ovid.com/ovidweb.cgi?T=JS&amp;NEWS=n&amp;CSC=Y&amp;PAGE=booktext&amp;D=books&amp;AN=01787287$&amp;XPATH=/PG(0)"/>
    <hyperlink ref="M173" r:id="rId10" display="http://ovidsp.ovid.com/ovidweb.cgi?T=JS&amp;NEWS=n&amp;CSC=Y&amp;PAGE=booktext&amp;D=books&amp;AN=01827650$&amp;XPATH=/PG(0)"/>
    <hyperlink ref="M172" r:id="rId11" display="http://ovidsp.ovid.com/ovidweb.cgi?T=JS&amp;NEWS=n&amp;CSC=Y&amp;PAGE=booktext&amp;D=books&amp;AN=01787349$&amp;XPATH=/PG(0)"/>
    <hyperlink ref="M171" r:id="rId12" display="http://ovidsp.ovid.com/ovidweb.cgi?T=JS&amp;NEWS=n&amp;CSC=Y&amp;PAGE=booktext&amp;D=books&amp;AN=01787262$&amp;XPATH=/PG(0)"/>
    <hyperlink ref="M170" r:id="rId13" display="http://ovidsp.ovid.com/ovidweb.cgi?T=JS&amp;NEWS=n&amp;CSC=Y&amp;PAGE=booktext&amp;D=books&amp;AN=01833068$&amp;XPATH=/PG(0)"/>
    <hyperlink ref="M169" r:id="rId14" display="http://ovidsp.ovid.com/ovidweb.cgi?T=JS&amp;NEWS=n&amp;CSC=Y&amp;PAGE=booktext&amp;D=books&amp;AN=01777270$&amp;XPATH=/PG(0)"/>
    <hyperlink ref="M168" r:id="rId15" display="http://ovidsp.ovid.com/ovidweb.cgi?T=JS&amp;NEWS=n&amp;CSC=Y&amp;PAGE=booktext&amp;D=books&amp;AN=01745945$&amp;XPATH=/PG(0)"/>
    <hyperlink ref="M167" r:id="rId16" display="http://ovidsp.ovid.com/ovidweb.cgi?T=JS&amp;NEWS=n&amp;CSC=Y&amp;PAGE=booktext&amp;D=books&amp;AN=01745934$&amp;XPATH=/PG(0)"/>
    <hyperlink ref="M166" r:id="rId17" display="http://ovidsp.ovid.com/ovidweb.cgi?T=JS&amp;NEWS=n&amp;CSC=Y&amp;PAGE=booktext&amp;D=books&amp;AN=01817278$&amp;XPATH=/PG(0)"/>
    <hyperlink ref="M165" r:id="rId18" display="http://ovidsp.ovid.com/ovidweb.cgi?T=JS&amp;NEWS=n&amp;CSC=Y&amp;PAGE=booktext&amp;D=books&amp;AN=01745951$&amp;XPATH=/PG(0)"/>
    <hyperlink ref="M164" r:id="rId19" display="http://ovidsp.ovid.com/ovidweb.cgi?T=JS&amp;NEWS=n&amp;CSC=Y&amp;PAGE=booktext&amp;D=books&amp;AN=01741138$&amp;XPATH=/PG(0)"/>
    <hyperlink ref="M163" r:id="rId20" display="http://ovidsp.ovid.com/ovidweb.cgi?T=JS&amp;NEWS=n&amp;CSC=Y&amp;PAGE=booktext&amp;D=books&amp;AN=01720557$&amp;XPATH=/PG(0)"/>
    <hyperlink ref="M162" r:id="rId21" display="http://ovidsp.ovid.com/ovidweb.cgi?T=JS&amp;NEWS=n&amp;CSC=Y&amp;PAGE=booktext&amp;D=books&amp;AN=01745933$&amp;XPATH=/PG(0)"/>
    <hyperlink ref="M161" r:id="rId22" display="http://ovidsp.ovid.com/ovidweb.cgi?T=JS&amp;NEWS=n&amp;CSC=Y&amp;PAGE=booktext&amp;D=books&amp;AN=01787286$&amp;XPATH=/PG(0)"/>
    <hyperlink ref="M160" r:id="rId23" display="http://ovidsp.ovid.com/ovidweb.cgi?T=JS&amp;NEWS=n&amp;CSC=Y&amp;PAGE=booktext&amp;D=books&amp;AN=01768401$&amp;XPATH=/PG(0)"/>
    <hyperlink ref="M159" r:id="rId24" display="http://ovidsp.ovid.com/ovidweb.cgi?T=JS&amp;NEWS=n&amp;CSC=Y&amp;PAGE=booktext&amp;D=books&amp;AN=01787337$&amp;XPATH=/PG(0)"/>
    <hyperlink ref="M158" r:id="rId25" display="http://ovidsp.ovid.com/ovidweb.cgi?T=JS&amp;NEWS=n&amp;CSC=Y&amp;PAGE=booktext&amp;D=books&amp;AN=01768419$&amp;XPATH=/PG(0)"/>
    <hyperlink ref="M157" r:id="rId26" display="http://ovidsp.ovid.com/ovidweb.cgi?T=JS&amp;NEWS=n&amp;CSC=Y&amp;PAGE=booktext&amp;D=books&amp;AN=01720565$&amp;XPATH=/PG(0)"/>
    <hyperlink ref="M156" r:id="rId27" display="http://ovidsp.ovid.com/ovidweb.cgi?T=JS&amp;NEWS=n&amp;CSC=Y&amp;PAGE=booktext&amp;D=books&amp;AN=01720556$&amp;XPATH=/PG(0)"/>
    <hyperlink ref="M155" r:id="rId28" display="http://ovidsp.ovid.com/ovidweb.cgi?T=JS&amp;NEWS=n&amp;CSC=Y&amp;PAGE=booktext&amp;D=books&amp;AN=01735162$&amp;XPATH=/PG(0)"/>
    <hyperlink ref="M71" r:id="rId29" display="http://ovidsp.ovid.com/ovidweb.cgi?T=JS&amp;NEWS=n&amp;CSC=Y&amp;PAGE=booktext&amp;D=books&amp;AN=01787273$&amp;XPATH=/PG(0)"/>
    <hyperlink ref="M154" r:id="rId30" display="http://ovidsp.ovid.com/ovidweb.cgi?T=JS&amp;NEWS=n&amp;CSC=Y&amp;PAGE=booktext&amp;D=books&amp;AN=01787256$&amp;XPATH=/PG(0)"/>
    <hyperlink ref="M153" r:id="rId31" display="http://ovidsp.ovid.com/ovidweb.cgi?T=JS&amp;NEWS=n&amp;CSC=Y&amp;PAGE=booktext&amp;D=books&amp;AN=01745931$&amp;XPATH=/PG(0)"/>
    <hyperlink ref="M152" r:id="rId32" display="http://ovidsp.ovid.com/ovidweb.cgi?T=JS&amp;NEWS=n&amp;CSC=Y&amp;PAGE=booktext&amp;D=books&amp;AN=01714600$&amp;XPATH=/PG(0)"/>
    <hyperlink ref="M9" r:id="rId33" display="http://ovidsp.ovid.com/ovidweb.cgi?T=JS&amp;NEWS=n&amp;CSC=Y&amp;PAGE=booktext&amp;D=books&amp;AN=01817264$&amp;XPATH=/PG(0)"/>
    <hyperlink ref="M151" r:id="rId34" display="http://ovidsp.ovid.com/ovidweb.cgi?T=JS&amp;NEWS=n&amp;CSC=Y&amp;PAGE=booktext&amp;D=books&amp;AN=01745930$&amp;XPATH=/PG(0)"/>
    <hyperlink ref="M150" r:id="rId35" display="http://ovidsp.ovid.com/ovidweb.cgi?T=JS&amp;NEWS=n&amp;CSC=Y&amp;PAGE=booktext&amp;D=books&amp;AN=01787235$&amp;XPATH=/PG(0)"/>
    <hyperlink ref="M8" r:id="rId36" display="http://ovidsp.ovid.com/ovidweb.cgi?T=JS&amp;NEWS=n&amp;CSC=Y&amp;PAGE=booktext&amp;D=books&amp;AN=01745911$&amp;XPATH=/PG(0)"/>
    <hyperlink ref="M7" r:id="rId37" display="http://ovidsp.ovid.com/ovidweb.cgi?T=JS&amp;NEWS=n&amp;CSC=Y&amp;PAGE=booktext&amp;D=books&amp;AN=01735153$&amp;XPATH=/PG(0)"/>
    <hyperlink ref="M149" r:id="rId38" display="http://ovidsp.ovid.com/ovidweb.cgi?T=JS&amp;NEWS=n&amp;CSC=Y&amp;PAGE=booktext&amp;D=books&amp;AN=01787285$&amp;XPATH=/PG(0)"/>
    <hyperlink ref="M148" r:id="rId39" display="http://ovidsp.ovid.com/ovidweb.cgi?T=JS&amp;NEWS=n&amp;CSC=Y&amp;PAGE=booktext&amp;D=books&amp;AN=01817246$&amp;XPATH=/PG(0)"/>
    <hyperlink ref="M147" r:id="rId40" display="http://ovidsp.ovid.com/ovidweb.cgi?T=JS&amp;NEWS=n&amp;CSC=Y&amp;PAGE=booktext&amp;D=books&amp;AN=01777267$&amp;XPATH=/PG(0)"/>
    <hyperlink ref="M146" r:id="rId41" display="http://ovidsp.ovid.com/ovidweb.cgi?T=JS&amp;NEWS=n&amp;CSC=Y&amp;PAGE=booktext&amp;D=books&amp;AN=01787336$&amp;XPATH=/PG(0)"/>
    <hyperlink ref="M145" r:id="rId42" display="http://ovidsp.ovid.com/ovidweb.cgi?T=JS&amp;NEWS=n&amp;CSC=Y&amp;PAGE=booktext&amp;D=books&amp;AN=01735128$&amp;XPATH=/PG(0)"/>
    <hyperlink ref="M144" r:id="rId43" display="http://ovidsp.ovid.com/ovidweb.cgi?T=JS&amp;NEWS=n&amp;CSC=Y&amp;PAGE=booktext&amp;D=books&amp;AN=01745928$&amp;XPATH=/PG(0)"/>
    <hyperlink ref="M143" r:id="rId44" display="http://ovidsp.ovid.com/ovidweb.cgi?T=JS&amp;NEWS=n&amp;CSC=Y&amp;PAGE=booktext&amp;D=books&amp;AN=01817276$&amp;XPATH=/PG(0)"/>
    <hyperlink ref="M142" r:id="rId45" display="http://ovidsp.ovid.com/ovidweb.cgi?T=JS&amp;NEWS=n&amp;CSC=Y&amp;PAGE=booktext&amp;D=books&amp;AN=01762480$&amp;XPATH=/PG(0)"/>
    <hyperlink ref="M141" r:id="rId46" display="http://ovidsp.ovid.com/ovidweb.cgi?T=JS&amp;NEWS=n&amp;CSC=Y&amp;PAGE=booktext&amp;D=books&amp;AN=01735158$&amp;XPATH=/PG(0)"/>
    <hyperlink ref="M183" r:id="rId47" display="http://ovidsp.ovid.com/ovidweb.cgi?T=JS&amp;NEWS=n&amp;CSC=Y&amp;PAGE=booktext&amp;D=books&amp;AN=01857010$&amp;XPATH=/PG(0)"/>
    <hyperlink ref="M140" r:id="rId48" display="http://ovidsp.ovid.com/ovidweb.cgi?T=JS&amp;NEWS=n&amp;CSC=Y&amp;PAGE=booktext&amp;D=books&amp;AN=01735160$&amp;XPATH=/PG(0)"/>
    <hyperlink ref="M139" r:id="rId49" display="http://ovidsp.ovid.com/ovidweb.cgi?T=JS&amp;NEWS=n&amp;CSC=Y&amp;PAGE=booktext&amp;D=books&amp;AN=01817274$&amp;XPATH=/PG(0)"/>
    <hyperlink ref="M138" r:id="rId50" display="http://ovidsp.ovid.com/ovidweb.cgi?T=JS&amp;NEWS=n&amp;CSC=Y&amp;PAGE=booktext&amp;D=books&amp;AN=01787374$&amp;XPATH=/PG(0)"/>
    <hyperlink ref="M137" r:id="rId51" display="http://ovidsp.ovid.com/ovidweb.cgi?T=JS&amp;NEWS=n&amp;CSC=Y&amp;PAGE=booktext&amp;D=books&amp;AN=01777264$&amp;XPATH=/PG(0)"/>
    <hyperlink ref="M136" r:id="rId52" display="http://ovidsp.ovid.com/ovidweb.cgi?T=JS&amp;NEWS=n&amp;CSC=Y&amp;PAGE=booktext&amp;D=books&amp;AN=01787335$&amp;XPATH=/PG(0)"/>
    <hyperlink ref="M135" r:id="rId53" display="http://ovidsp.ovid.com/ovidweb.cgi?T=JS&amp;NEWS=n&amp;CSC=Y&amp;PAGE=booktext&amp;D=books&amp;AN=01745909$&amp;XPATH=/PG(0)"/>
    <hyperlink ref="M134" r:id="rId54" display="http://ovidsp.ovid.com/ovidweb.cgi?T=JS&amp;NEWS=n&amp;CSC=Y&amp;PAGE=booktext&amp;D=books&amp;AN=01812593$&amp;XPATH=/PG(0)"/>
    <hyperlink ref="M182" r:id="rId55" display="http://ovidsp.ovid.com/ovidweb.cgi?T=JS&amp;NEWS=n&amp;CSC=Y&amp;PAGE=booktext&amp;D=books&amp;AN=01777272$&amp;XPATH=/PG(0)"/>
    <hyperlink ref="M133" r:id="rId56" display="http://ovidsp.ovid.com/ovidweb.cgi?T=JS&amp;NEWS=n&amp;CSC=Y&amp;PAGE=booktext&amp;D=books&amp;AN=01812592$&amp;XPATH=/PG(0)"/>
    <hyperlink ref="M132" r:id="rId57" display="http://ovidsp.ovid.com/ovidweb.cgi?T=JS&amp;NEWS=n&amp;CSC=Y&amp;PAGE=booktext&amp;D=books&amp;AN=01735127$&amp;XPATH=/PG(0)"/>
    <hyperlink ref="M131" r:id="rId58" display="http://ovidsp.ovid.com/ovidweb.cgi?T=JS&amp;NEWS=n&amp;CSC=Y&amp;PAGE=booktext&amp;D=books&amp;AN=01817289$&amp;XPATH=/PG(0)"/>
    <hyperlink ref="M130" r:id="rId59" display="http://ovidsp.ovid.com/ovidweb.cgi?T=JS&amp;NEWS=n&amp;CSC=Y&amp;PAGE=booktext&amp;D=books&amp;AN=01762492$&amp;XPATH=/PG(0)"/>
    <hyperlink ref="M129" r:id="rId60" display="http://ovidsp.ovid.com/ovidweb.cgi?T=JS&amp;NEWS=n&amp;CSC=Y&amp;PAGE=booktext&amp;D=books&amp;AN=01823278$&amp;XPATH=/PG(0)"/>
    <hyperlink ref="M128" r:id="rId61" display="http://ovidsp.ovid.com/ovidweb.cgi?T=JS&amp;NEWS=n&amp;CSC=Y&amp;PAGE=booktext&amp;D=books&amp;AN=01745925$&amp;XPATH=/PG(0)"/>
    <hyperlink ref="M127" r:id="rId62" display="http://ovidsp.ovid.com/ovidweb.cgi?T=JS&amp;NEWS=n&amp;CSC=Y&amp;PAGE=booktext&amp;D=books&amp;AN=01762491$&amp;XPATH=/PG(0)"/>
    <hyperlink ref="M126" r:id="rId63" display="http://ovidsp.ovid.com/ovidweb.cgi?T=JS&amp;NEWS=n&amp;CSC=Y&amp;PAGE=booktext&amp;D=books&amp;AN=01762479$&amp;XPATH=/PG(0)"/>
    <hyperlink ref="M181" r:id="rId64" display="http://ovidsp.ovid.com/ovidweb.cgi?T=JS&amp;NEWS=n&amp;CSC=Y&amp;PAGE=booktext&amp;D=books&amp;AN=01762495$&amp;XPATH=/PG(0)"/>
    <hyperlink ref="M125" r:id="rId65" display="http://ovidsp.ovid.com/ovidweb.cgi?T=JS&amp;NEWS=n&amp;CSC=Y&amp;PAGE=booktext&amp;D=books&amp;AN=01817273$&amp;XPATH=/PG(0)"/>
    <hyperlink ref="M124" r:id="rId66" display="http://ovidsp.ovid.com/ovidweb.cgi?T=JS&amp;NEWS=n&amp;CSC=Y&amp;PAGE=booktext&amp;D=books&amp;AN=01787334$&amp;XPATH=/PG(0)"/>
    <hyperlink ref="M123" r:id="rId67" display="http://ovidsp.ovid.com/ovidweb.cgi?T=JS&amp;NEWS=n&amp;CSC=Y&amp;PAGE=booktext&amp;D=books&amp;AN=01745924$&amp;XPATH=/PG(0)"/>
    <hyperlink ref="M122" r:id="rId68" display="http://ovidsp.ovid.com/ovidweb.cgi?T=JS&amp;NEWS=n&amp;CSC=Y&amp;PAGE=booktext&amp;D=books&amp;AN=01762478$&amp;XPATH=/PG(0)"/>
    <hyperlink ref="M121" r:id="rId69" display="http://ovidsp.ovid.com/ovidweb.cgi?T=JS&amp;NEWS=n&amp;CSC=Y&amp;PAGE=booktext&amp;D=books&amp;AN=01817287$&amp;XPATH=/PG(0)"/>
    <hyperlink ref="M118" r:id="rId70" display="http://ovidsp.ovid.com/ovidweb.cgi?T=JS&amp;NEWS=n&amp;CSC=Y&amp;PAGE=booktext&amp;D=books&amp;AN=01762488$&amp;XPATH=/PG(0)"/>
    <hyperlink ref="M120" r:id="rId71" display="http://ovidsp.ovid.com/ovidweb.cgi?T=JS&amp;NEWS=n&amp;CSC=Y&amp;PAGE=booktext&amp;D=books&amp;AN=01817286$&amp;XPATH=/PG(0)"/>
    <hyperlink ref="M117" r:id="rId72" display="http://ovidsp.ovid.com/ovidweb.cgi?T=JS&amp;NEWS=n&amp;CSC=Y&amp;PAGE=booktext&amp;D=books&amp;AN=01787278$&amp;XPATH=/PG(0)"/>
    <hyperlink ref="M119" r:id="rId73" display="http://ovidsp.ovid.com/ovidweb.cgi?T=JS&amp;NEWS=n&amp;CSC=Y&amp;PAGE=booktext&amp;D=books&amp;AN=01762487$&amp;XPATH=/PG(0)"/>
    <hyperlink ref="M116" r:id="rId74" display="http://ovidsp.ovid.com/ovidweb.cgi?T=JS&amp;NEWS=n&amp;CSC=Y&amp;PAGE=booktext&amp;D=books&amp;AN=01787333$&amp;XPATH=/PG(0)"/>
    <hyperlink ref="M114" r:id="rId75" display="http://ovidsp.ovid.com/ovidweb.cgi?T=JS&amp;NEWS=n&amp;CSC=Y&amp;PAGE=booktext&amp;D=books&amp;AN=01735164$&amp;XPATH=/PG(0)"/>
    <hyperlink ref="M115" r:id="rId76" display="http://ovidsp.ovid.com/ovidweb.cgi?T=JS&amp;NEWS=n&amp;CSC=Y&amp;PAGE=booktext&amp;D=books&amp;AN=01817272$&amp;XPATH=/PG(0)"/>
    <hyperlink ref="M113" r:id="rId77" display="http://ovidsp.ovid.com/ovidweb.cgi?T=JS&amp;NEWS=n&amp;CSC=Y&amp;PAGE=booktext&amp;D=books&amp;AN=01762477$&amp;XPATH=/PG(0)"/>
    <hyperlink ref="M112" r:id="rId78" display="http://ovidsp.ovid.com/ovidweb.cgi?T=JS&amp;NEWS=n&amp;CSC=Y&amp;PAGE=booktext&amp;D=books&amp;AN=01762486$&amp;XPATH=/PG(0)"/>
    <hyperlink ref="M111" r:id="rId79" display="http://ovidsp.ovid.com/ovidweb.cgi?T=JS&amp;NEWS=n&amp;CSC=Y&amp;PAGE=booktext&amp;D=books&amp;AN=01787254$&amp;XPATH=/PG(0)"/>
    <hyperlink ref="M110" r:id="rId80" display="http://ovidsp.ovid.com/ovidweb.cgi?T=JS&amp;NEWS=n&amp;CSC=Y&amp;PAGE=booktext&amp;D=books&amp;AN=01857031$&amp;XPATH=/PG(0)"/>
    <hyperlink ref="M109" r:id="rId81" display="http://ovidsp.ovid.com/ovidweb.cgi?T=JS&amp;NEWS=n&amp;CSC=Y&amp;PAGE=booktext&amp;D=books&amp;AN=01787332$&amp;XPATH=/PG(0)"/>
    <hyperlink ref="M108" r:id="rId82" display="http://ovidsp.ovid.com/ovidweb.cgi?T=JS&amp;NEWS=n&amp;CSC=Y&amp;PAGE=booktext&amp;D=books&amp;AN=01787234$&amp;XPATH=/PG(0)"/>
    <hyperlink ref="M107" r:id="rId83" display="http://ovidsp.ovid.com/ovidweb.cgi?T=JS&amp;NEWS=n&amp;CSC=Y&amp;PAGE=booktext&amp;D=books&amp;AN=01787253$&amp;XPATH=/PG(0)"/>
    <hyperlink ref="M106" r:id="rId84" display="http://ovidsp.ovid.com/ovidweb.cgi?T=JS&amp;NEWS=n&amp;CSC=Y&amp;PAGE=booktext&amp;D=books&amp;AN=01787252$&amp;XPATH=/PG(0)"/>
    <hyperlink ref="M39" r:id="rId85" display="http://ovidsp.ovid.com/ovidweb.cgi?T=JS&amp;NEWS=n&amp;CSC=Y&amp;PAGE=booktext&amp;D=books&amp;AN=01838251$&amp;XPATH=/PG(0)"/>
    <hyperlink ref="M105" r:id="rId86" display="http://ovidsp.ovid.com/ovidweb.cgi?T=JS&amp;NEWS=n&amp;CSC=Y&amp;PAGE=booktext&amp;D=books&amp;AN=01745866$&amp;XPATH=/PG(0)"/>
    <hyperlink ref="M104" r:id="rId87" display="http://ovidsp.ovid.com/ovidweb.cgi?T=JS&amp;NEWS=n&amp;CSC=Y&amp;PAGE=booktext&amp;D=books&amp;AN=01787396$&amp;XPATH=/PG(0)"/>
    <hyperlink ref="M103" r:id="rId88" display="http://ovidsp.ovid.com/ovidweb.cgi?T=JS&amp;NEWS=n&amp;CSC=Y&amp;PAGE=booktext&amp;D=books&amp;AN=01735126$&amp;XPATH=/PG(0)"/>
    <hyperlink ref="M102" r:id="rId89" display="http://ovidsp.ovid.com/ovidweb.cgi?T=JS&amp;NEWS=n&amp;CSC=Y&amp;PAGE=booktext&amp;D=books&amp;AN=01827651$&amp;XPATH=/PG(0)"/>
    <hyperlink ref="M180" r:id="rId90" display="http://ovidsp.ovid.com/ovidweb.cgi?T=JS&amp;NEWS=n&amp;CSC=Y&amp;PAGE=booktext&amp;D=books&amp;AN=01735163$&amp;XPATH=/PG(0)"/>
    <hyperlink ref="M101" r:id="rId91" display="http://ovidsp.ovid.com/ovidweb.cgi?T=JS&amp;NEWS=n&amp;CSC=Y&amp;PAGE=booktext&amp;D=books&amp;AN=01787255$&amp;XPATH=/PG(0)"/>
    <hyperlink ref="M100" r:id="rId92" display="http://ovidsp.ovid.com/ovidweb.cgi?T=JS&amp;NEWS=n&amp;CSC=Y&amp;PAGE=booktext&amp;D=books&amp;AN=01787251$&amp;XPATH=/PG(0)"/>
    <hyperlink ref="M99" r:id="rId93" display="http://ovidsp.ovid.com/ovidweb.cgi?T=JS&amp;NEWS=n&amp;CSC=Y&amp;PAGE=booktext&amp;D=books&amp;AN=01787331$&amp;XPATH=/PG(0)"/>
    <hyperlink ref="M98" r:id="rId94" display="http://ovidsp.ovid.com/ovidweb.cgi?T=JS&amp;NEWS=n&amp;CSC=Y&amp;PAGE=booktext&amp;D=books&amp;AN=01812591$&amp;XPATH=/PG(0)"/>
    <hyperlink ref="M97" r:id="rId95" display="http://ovidsp.ovid.com/ovidweb.cgi?T=JS&amp;NEWS=n&amp;CSC=Y&amp;PAGE=booktext&amp;D=books&amp;AN=01787249$&amp;XPATH=/PG(0)"/>
    <hyperlink ref="M96" r:id="rId96" display="http://ovidsp.ovid.com/ovidweb.cgi?T=JS&amp;NEWS=n&amp;CSC=Y&amp;PAGE=booktext&amp;D=books&amp;AN=01768400$&amp;XPATH=/PG(0)"/>
    <hyperlink ref="M77" r:id="rId97" display="http://ovidsp.ovid.com/ovidweb.cgi?T=JS&amp;NEWS=n&amp;CSC=Y&amp;PAGE=booktext&amp;D=books&amp;AN=01762473$&amp;XPATH=/PG(0)"/>
    <hyperlink ref="M76" r:id="rId98" display="http://ovidsp.ovid.com/ovidweb.cgi?T=JS&amp;NEWS=n&amp;CSC=Y&amp;PAGE=booktext&amp;D=books&amp;AN=01745920$&amp;XPATH=/PG(0)"/>
    <hyperlink ref="M75" r:id="rId99" display="http://ovidsp.ovid.com/ovidweb.cgi?T=JS&amp;NEWS=n&amp;CSC=Y&amp;PAGE=booktext&amp;D=books&amp;AN=01787274$&amp;XPATH=/PG(0)"/>
    <hyperlink ref="M74" r:id="rId100" display="http://ovidsp.ovid.com/ovidweb.cgi?T=JS&amp;NEWS=n&amp;CSC=Y&amp;PAGE=booktext&amp;D=books&amp;AN=01787281$&amp;XPATH=/PG(0)"/>
    <hyperlink ref="M73" r:id="rId101" display="http://ovidsp.ovid.com/ovidweb.cgi?T=JS&amp;NEWS=n&amp;CSC=Y&amp;PAGE=booktext&amp;D=books&amp;AN=01720563$&amp;XPATH=/PG(0)"/>
    <hyperlink ref="M72" r:id="rId102" display="http://ovidsp.ovid.com/ovidweb.cgi?T=JS&amp;NEWS=n&amp;CSC=Y&amp;PAGE=booktext&amp;D=books&amp;AN=01787373$&amp;XPATH=/PG(0)"/>
    <hyperlink ref="M70" r:id="rId103" display="http://ovidsp.ovid.com/ovidweb.cgi?T=JS&amp;NEWS=n&amp;CSC=Y&amp;PAGE=booktext&amp;D=books&amp;AN=01781600$&amp;XPATH=/PG(0)"/>
    <hyperlink ref="M69" r:id="rId104" display="http://ovidsp.ovid.com/ovidweb.cgi?T=JS&amp;NEWS=n&amp;CSC=Y&amp;PAGE=booktext&amp;D=books&amp;AN=01833071$&amp;XPATH=/PG(0)"/>
    <hyperlink ref="M68" r:id="rId105" display="http://ovidsp.ovid.com/ovidweb.cgi?T=JS&amp;NEWS=n&amp;CSC=Y&amp;PAGE=booktext&amp;D=books&amp;AN=01768405$&amp;XPATH=/PG(0)"/>
    <hyperlink ref="M67" r:id="rId106" display="http://ovidsp.ovid.com/ovidweb.cgi?T=JS&amp;NEWS=n&amp;CSC=Y&amp;PAGE=booktext&amp;D=books&amp;AN=01768404$&amp;XPATH=/PG(0)"/>
    <hyperlink ref="M66" r:id="rId107" display="http://ovidsp.ovid.com/ovidweb.cgi?T=JS&amp;NEWS=n&amp;CSC=Y&amp;PAGE=booktext&amp;D=books&amp;AN=01720562$&amp;XPATH=/PG(0)"/>
    <hyperlink ref="M65" r:id="rId108" display="http://ovidsp.ovid.com/ovidweb.cgi?T=JS&amp;NEWS=n&amp;CSC=Y&amp;PAGE=booktext&amp;D=books&amp;AN=01762472$&amp;XPATH=/PG(0)"/>
    <hyperlink ref="M64" r:id="rId109" display="http://ovidsp.ovid.com/ovidweb.cgi?T=JS&amp;NEWS=n&amp;CSC=Y&amp;PAGE=booktext&amp;D=books&amp;AN=01812589$&amp;XPATH=/PG(0)"/>
    <hyperlink ref="M63" r:id="rId110" display="http://ovidsp.ovid.com/ovidweb.cgi?T=JS&amp;NEWS=n&amp;CSC=Y&amp;PAGE=booktext&amp;D=books&amp;AN=01817262$&amp;XPATH=/PG(0)"/>
    <hyperlink ref="M62" r:id="rId111" display="http://ovidsp.ovid.com/ovidweb.cgi?T=JS&amp;NEWS=n&amp;CSC=Y&amp;PAGE=booktext&amp;D=books&amp;AN=01817266$&amp;XPATH=/PG(0)"/>
    <hyperlink ref="M60" r:id="rId112" display="http://ovidsp.ovid.com/ovidweb.cgi?T=JS&amp;NEWS=n&amp;CSC=Y&amp;PAGE=booktext&amp;D=books&amp;AN=01762471$&amp;XPATH=/PG(0)"/>
    <hyperlink ref="M61" r:id="rId113" display="http://ovidsp.ovid.com/ovidweb.cgi?T=JS&amp;NEWS=n&amp;CSC=Y&amp;PAGE=booktext&amp;D=books&amp;AN=01762469$&amp;XPATH=/PG(0)"/>
    <hyperlink ref="M59" r:id="rId114" display="http://ovidsp.ovid.com/ovidweb.cgi?T=JS&amp;NEWS=n&amp;CSC=Y&amp;PAGE=booktext&amp;D=books&amp;AN=01787272$&amp;XPATH=/PG(0)"/>
    <hyperlink ref="M58" r:id="rId115" display="http://ovidsp.ovid.com/ovidweb.cgi?T=JS&amp;NEWS=n&amp;CSC=Y&amp;PAGE=booktext&amp;D=books&amp;AN=01745919$&amp;XPATH=/PG(0)"/>
    <hyperlink ref="M57" r:id="rId116" display="http://ovidsp.ovid.com/ovidweb.cgi?T=JS&amp;NEWS=n&amp;CSC=Y&amp;PAGE=booktext&amp;D=books&amp;AN=01817284$&amp;XPATH=/PG(0)"/>
    <hyperlink ref="M56" r:id="rId117" display="http://ovidsp.ovid.com/ovidweb.cgi?T=JS&amp;NEWS=n&amp;CSC=Y&amp;PAGE=booktext&amp;D=books&amp;AN=01787271$&amp;XPATH=/PG(0)"/>
    <hyperlink ref="M55" r:id="rId118" display="http://ovidsp.ovid.com/ovidweb.cgi?T=JS&amp;NEWS=n&amp;CSC=Y&amp;PAGE=booktext&amp;D=books&amp;AN=01812588$&amp;XPATH=/PG(0)"/>
    <hyperlink ref="M54" r:id="rId119" display="http://ovidsp.ovid.com/ovidweb.cgi?T=JS&amp;NEWS=n&amp;CSC=Y&amp;PAGE=booktext&amp;D=books&amp;AN=01787270$&amp;XPATH=/PG(0)"/>
    <hyperlink ref="M53" r:id="rId120" display="http://ovidsp.ovid.com/ovidweb.cgi?T=JS&amp;NEWS=n&amp;CSC=Y&amp;PAGE=booktext&amp;D=books&amp;AN=01762468$&amp;XPATH=/PG(0)"/>
    <hyperlink ref="M52" r:id="rId121" display="http://ovidsp.ovid.com/ovidweb.cgi?T=JS&amp;NEWS=n&amp;CSC=Y&amp;PAGE=booktext&amp;D=books&amp;AN=01777257$&amp;XPATH=/PG(0)"/>
    <hyperlink ref="M51" r:id="rId122" display="http://ovidsp.ovid.com/ovidweb.cgi?T=JS&amp;NEWS=n&amp;CSC=Y&amp;PAGE=booktext&amp;D=books&amp;AN=01762467$&amp;XPATH=/PG(0)"/>
    <hyperlink ref="M50" r:id="rId123" display="http://ovidsp.ovid.com/ovidweb.cgi?T=JS&amp;NEWS=n&amp;CSC=Y&amp;PAGE=booktext&amp;D=books&amp;AN=01817282$&amp;XPATH=/PG(0)"/>
    <hyperlink ref="M49" r:id="rId124" display="http://ovidsp.ovid.com/ovidweb.cgi?T=JS&amp;NEWS=n&amp;CSC=Y&amp;PAGE=booktext&amp;D=books&amp;AN=01745918$&amp;XPATH=/PG(0)"/>
    <hyperlink ref="M48" r:id="rId125" display="http://ovidsp.ovid.com/ovidweb.cgi?T=JS&amp;NEWS=n&amp;CSC=Y&amp;PAGE=booktext&amp;D=books&amp;AN=01787231$&amp;XPATH=/PG(0)"/>
    <hyperlink ref="M47" r:id="rId126" display="http://ovidsp.ovid.com/ovidweb.cgi?T=JS&amp;NEWS=n&amp;CSC=Y&amp;PAGE=booktext&amp;D=books&amp;AN=01731092$&amp;XPATH=/PG(0)"/>
    <hyperlink ref="M46" r:id="rId127" display="http://ovidsp.ovid.com/ovidweb.cgi?T=JS&amp;NEWS=n&amp;CSC=Y&amp;PAGE=booktext&amp;D=books&amp;AN=01735155$&amp;XPATH=/PG(0)"/>
    <hyperlink ref="M6" r:id="rId128" display="http://ovidsp.ovid.com/ovidweb.cgi?T=JS&amp;NEWS=n&amp;CSC=Y&amp;PAGE=booktext&amp;D=books&amp;AN=01768399$&amp;XPATH=/PG(0)"/>
    <hyperlink ref="M45" r:id="rId129" display="http://ovidsp.ovid.com/ovidweb.cgi?T=JS&amp;NEWS=n&amp;CSC=Y&amp;PAGE=booktext&amp;D=books&amp;AN=01787190$&amp;XPATH=/PG(0)"/>
    <hyperlink ref="M44" r:id="rId130" display="http://ovidsp.ovid.com/ovidweb.cgi?T=JS&amp;NEWS=n&amp;CSC=Y&amp;PAGE=booktext&amp;D=books&amp;AN=01777256$&amp;XPATH=/PG(0)"/>
    <hyperlink ref="M43" r:id="rId131" display="http://ovidsp.ovid.com/ovidweb.cgi?T=JS&amp;NEWS=n&amp;CSC=Y&amp;PAGE=booktext&amp;D=books&amp;AN=01745917$&amp;XPATH=/PG(0)"/>
    <hyperlink ref="M42" r:id="rId132" display="http://ovidsp.ovid.com/ovidweb.cgi?T=JS&amp;NEWS=n&amp;CSC=Y&amp;PAGE=booktext&amp;D=books&amp;AN=01745943$&amp;XPATH=/PG(0)"/>
    <hyperlink ref="M5" r:id="rId133" display="http://ovidsp.ovid.com/ovidweb.cgi?T=JS&amp;NEWS=n&amp;CSC=Y&amp;PAGE=booktext&amp;D=books&amp;AN=01787229$&amp;XPATH=/PG(0)"/>
    <hyperlink ref="M41" r:id="rId134" display="http://ovidsp.ovid.com/ovidweb.cgi?T=JS&amp;NEWS=n&amp;CSC=Y&amp;PAGE=booktext&amp;D=books&amp;AN=01720492$&amp;XPATH=/PG(0)"/>
    <hyperlink ref="M40" r:id="rId135" display="http://ovidsp.ovid.com/ovidweb.cgi?T=JS&amp;NEWS=n&amp;CSC=Y&amp;PAGE=booktext&amp;D=books&amp;AN=01787264$&amp;XPATH=/PG(0)"/>
    <hyperlink ref="M38" r:id="rId136" display="http://ovidsp.ovid.com/ovidweb.cgi?T=JS&amp;NEWS=n&amp;CSC=Y&amp;PAGE=booktext&amp;D=books&amp;AN=01762466$&amp;XPATH=/PG(0)"/>
    <hyperlink ref="M37" r:id="rId137" display="http://ovidsp.ovid.com/ovidweb.cgi?T=JS&amp;NEWS=n&amp;CSC=Y&amp;PAGE=booktext&amp;D=books&amp;AN=01833066$&amp;XPATH=/PG(0)"/>
    <hyperlink ref="M36" r:id="rId138" display="http://ovidsp.ovid.com/ovidweb.cgi?T=JS&amp;NEWS=n&amp;CSC=Y&amp;PAGE=booktext&amp;D=books&amp;AN=01720609$&amp;XPATH=/PG(0)"/>
    <hyperlink ref="M35" r:id="rId139" display="http://ovidsp.ovid.com/ovidweb.cgi?T=JS&amp;NEWS=n&amp;CSC=Y&amp;PAGE=booktext&amp;D=books&amp;AN=01833065$&amp;XPATH=/PG(0)"/>
    <hyperlink ref="M34" r:id="rId140" display="http://ovidsp.ovid.com/ovidweb.cgi?T=JS&amp;NEWS=n&amp;CSC=Y&amp;PAGE=booktext&amp;D=books&amp;AN=01817283$&amp;XPATH=/PG(0)"/>
    <hyperlink ref="M33" r:id="rId141" display="http://ovidsp.ovid.com/ovidweb.cgi?T=JS&amp;NEWS=n&amp;CSC=Y&amp;PAGE=booktext&amp;D=books&amp;AN=01827652$&amp;XPATH=/PG(0)"/>
    <hyperlink ref="M32" r:id="rId142" display="http://ovidsp.ovid.com/ovidweb.cgi?T=JS&amp;NEWS=n&amp;CSC=Y&amp;PAGE=booktext&amp;D=books&amp;AN=01787290$&amp;XPATH=/PG(0)"/>
    <hyperlink ref="M31" r:id="rId143" display="http://ovidsp.ovid.com/ovidweb.cgi?T=JS&amp;NEWS=n&amp;CSC=Y&amp;PAGE=booktext&amp;D=books&amp;AN=01768439$&amp;XPATH=/PG(0)"/>
    <hyperlink ref="M30" r:id="rId144" display="http://ovidsp.ovid.com/ovidweb.cgi?T=JS&amp;NEWS=n&amp;CSC=Y&amp;PAGE=booktext&amp;D=books&amp;AN=01787268$&amp;XPATH=/PG(0)"/>
    <hyperlink ref="M29" r:id="rId145" display="http://ovidsp.ovid.com/ovidweb.cgi?T=JS&amp;NEWS=n&amp;CSC=Y&amp;PAGE=booktext&amp;D=books&amp;AN=01817281$&amp;XPATH=/PG(0)"/>
    <hyperlink ref="M28" r:id="rId146" display="http://ovidsp.ovid.com/ovidweb.cgi?T=JS&amp;NEWS=n&amp;CSC=Y&amp;PAGE=booktext&amp;D=books&amp;AN=01787269$&amp;XPATH=/PG(0)"/>
    <hyperlink ref="M27" r:id="rId147" display="http://ovidsp.ovid.com/ovidweb.cgi?T=JS&amp;NEWS=n&amp;CSC=Y&amp;PAGE=booktext&amp;D=books&amp;AN=01787392$&amp;XPATH=/PG(0)"/>
    <hyperlink ref="M26" r:id="rId148" display="http://ovidsp.ovid.com/ovidweb.cgi?T=JS&amp;NEWS=n&amp;CSC=Y&amp;PAGE=booktext&amp;D=books&amp;AN=01787243$&amp;XPATH=/PG(0)"/>
    <hyperlink ref="M25" r:id="rId149" display="http://ovidsp.ovid.com/ovidweb.cgi?T=JS&amp;NEWS=n&amp;CSC=Y&amp;PAGE=booktext&amp;D=books&amp;AN=01735124$&amp;XPATH=/PG(0)"/>
    <hyperlink ref="M24" r:id="rId150" display="http://ovidsp.ovid.com/ovidweb.cgi?T=JS&amp;NEWS=n&amp;CSC=Y&amp;PAGE=booktext&amp;D=books&amp;AN=01745916$&amp;XPATH=/PG(0)"/>
    <hyperlink ref="M23" r:id="rId151" display="http://ovidsp.ovid.com/ovidweb.cgi?T=JS&amp;NEWS=n&amp;CSC=Y&amp;PAGE=booktext&amp;D=books&amp;AN=01787267$&amp;XPATH=/PG(0)"/>
    <hyperlink ref="M22" r:id="rId152" display="http://ovidsp.ovid.com/ovidweb.cgi?T=JS&amp;NEWS=n&amp;CSC=Y&amp;PAGE=booktext&amp;D=books&amp;AN=01735123$&amp;XPATH=/PG(0)"/>
    <hyperlink ref="M21" r:id="rId153" display="http://ovidsp.ovid.com/ovidweb.cgi?T=JS&amp;NEWS=n&amp;CSC=Y&amp;PAGE=booktext&amp;D=books&amp;AN=01762464$&amp;XPATH=/PG(0)"/>
    <hyperlink ref="M20" r:id="rId154" display="http://ovidsp.ovid.com/ovidweb.cgi?T=JS&amp;NEWS=n&amp;CSC=Y&amp;PAGE=booktext&amp;D=books&amp;AN=01762463$&amp;XPATH=/PG(0)"/>
    <hyperlink ref="M19" r:id="rId155" display="http://ovidsp.ovid.com/ovidweb.cgi?T=JS&amp;NEWS=n&amp;CSC=Y&amp;PAGE=booktext&amp;D=books&amp;AN=01787230$&amp;XPATH=/PG(0)"/>
    <hyperlink ref="M18" r:id="rId156" display="http://ovidsp.ovid.com/ovidweb.cgi?T=JS&amp;NEWS=n&amp;CSC=Y&amp;PAGE=booktext&amp;D=books&amp;AN=01833046$&amp;XPATH=/PG(0)"/>
    <hyperlink ref="M17" r:id="rId157" display="http://ovidsp.ovid.com/ovidweb.cgi?T=JS&amp;NEWS=n&amp;CSC=Y&amp;PAGE=booktext&amp;D=books&amp;AN=01787257$&amp;XPATH=/PG(0)"/>
    <hyperlink ref="M16" r:id="rId158" display="http://ovidsp.ovid.com/ovidweb.cgi?T=JS&amp;NEWS=n&amp;CSC=Y&amp;PAGE=booktext&amp;D=books&amp;AN=01787245$&amp;XPATH=/PG(0)"/>
    <hyperlink ref="M15" r:id="rId159" display="http://ovidsp.ovid.com/ovidweb.cgi?T=JS&amp;NEWS=n&amp;CSC=Y&amp;PAGE=booktext&amp;D=books&amp;AN=01787338$&amp;XPATH=/PG(0)"/>
    <hyperlink ref="M14" r:id="rId160" display="http://ovidsp.ovid.com/ovidweb.cgi?T=JS&amp;NEWS=n&amp;CSC=Y&amp;PAGE=booktext&amp;D=books&amp;AN=01735154$&amp;XPATH=/PG(0)"/>
    <hyperlink ref="M13" r:id="rId161" display="http://ovidsp.ovid.com/ovidweb.cgi?T=JS&amp;NEWS=n&amp;CSC=Y&amp;PAGE=booktext&amp;D=books&amp;AN=01817265$&amp;XPATH=/PG(0)"/>
    <hyperlink ref="M12" r:id="rId162" display="http://ovidsp.ovid.com/ovidweb.cgi?T=JS&amp;NEWS=n&amp;CSC=Y&amp;PAGE=booktext&amp;D=books&amp;AN=01439391$&amp;XPATH=/PG(0)"/>
    <hyperlink ref="M11" r:id="rId163" display="http://ovidsp.ovid.com/ovidweb.cgi?T=JS&amp;NEWS=n&amp;CSC=Y&amp;PAGE=booktext&amp;D=books&amp;AN=01762482$&amp;XPATH=/PG(0)"/>
    <hyperlink ref="M10" r:id="rId164" display="http://ovidsp.ovid.com/ovidweb.cgi?T=JS&amp;NEWS=n&amp;CSC=Y&amp;PAGE=booktext&amp;D=books&amp;AN=01787277$&amp;XPATH=/PG(0)"/>
    <hyperlink ref="M178" r:id="rId165" display="http://ovidsp.ovid.com/ovidweb.cgi?T=JS&amp;NEWS=n&amp;CSC=Y&amp;PAGE=booktext&amp;D=books&amp;AN=01787263$&amp;XPATH=/PG(0)"/>
    <hyperlink ref="M4" r:id="rId166" display="http://ovidsp.ovid.com/ovidweb.cgi?T=JS&amp;NEWS=n&amp;CSC=Y&amp;PAGE=booktext&amp;D=books&amp;AN=01787244$&amp;XPATH=/PG(0)"/>
    <hyperlink ref="M3" r:id="rId167" display="http://ovidsp.ovid.com/ovidweb.cgi?T=JS&amp;NEWS=n&amp;CSC=Y&amp;PAGE=booktext&amp;D=books&amp;AN=01857013$&amp;XPATH=/PG(0)"/>
    <hyperlink ref="M95" r:id="rId168" display="http://ovidsp.ovid.com/ovidweb.cgi?T=JS&amp;NEWS=n&amp;CSC=Y&amp;PAGE=booktext&amp;D=books&amp;AN=01787248$&amp;XPATH=/PG(0)"/>
    <hyperlink ref="M94" r:id="rId169" display="http://ovidsp.ovid.com/ovidweb.cgi?T=JS&amp;NEWS=n&amp;CSC=Y&amp;PAGE=booktext&amp;D=books&amp;AN=01768402$&amp;XPATH=/PG(0)"/>
    <hyperlink ref="M93" r:id="rId170" display="http://ovidsp.ovid.com/ovidweb.cgi?T=JS&amp;NEWS=n&amp;CSC=Y&amp;PAGE=booktext&amp;D=books&amp;AN=01787352$&amp;XPATH=/PG(0)"/>
    <hyperlink ref="M92" r:id="rId171" display="http://ovidsp.ovid.com/ovidweb.cgi?T=JS&amp;NEWS=n&amp;CSC=Y&amp;PAGE=booktext&amp;D=books&amp;AN=01745946$&amp;XPATH=/PG(0)"/>
    <hyperlink ref="M91" r:id="rId172" display="http://ovidsp.ovid.com/ovidweb.cgi?T=JS&amp;NEWS=n&amp;CSC=Y&amp;PAGE=booktext&amp;D=books&amp;AN=01777259$&amp;XPATH=/PG(0)"/>
    <hyperlink ref="M179" r:id="rId173" display="http://ovidsp.ovid.com/ovidweb.cgi?T=JS&amp;NEWS=n&amp;CSC=Y&amp;PAGE=booktext&amp;D=books&amp;AN=01768403$&amp;XPATH=/PG(0)"/>
    <hyperlink ref="M90" r:id="rId174" display="http://ovidsp.ovid.com/ovidweb.cgi?T=JS&amp;NEWS=n&amp;CSC=Y&amp;PAGE=booktext&amp;D=books&amp;AN=01787276$&amp;XPATH=/PG(0)"/>
    <hyperlink ref="M89" r:id="rId175" display="http://ovidsp.ovid.com/ovidweb.cgi?T=JS&amp;NEWS=n&amp;CSC=Y&amp;PAGE=booktext&amp;D=books&amp;AN=01735159$&amp;XPATH=/PG(0)"/>
    <hyperlink ref="M88" r:id="rId176" display="http://ovidsp.ovid.com/ovidweb.cgi?T=JS&amp;NEWS=n&amp;CSC=Y&amp;PAGE=booktext&amp;D=books&amp;AN=01812590$&amp;XPATH=/PG(0)"/>
    <hyperlink ref="M87" r:id="rId177" display="http://ovidsp.ovid.com/ovidweb.cgi?T=JS&amp;NEWS=n&amp;CSC=Y&amp;PAGE=booktext&amp;D=books&amp;AN=01817268$&amp;XPATH=/PG(0)"/>
    <hyperlink ref="M86" r:id="rId178" display="http://ovidsp.ovid.com/ovidweb.cgi?T=JS&amp;NEWS=n&amp;CSC=Y&amp;PAGE=booktext&amp;D=books&amp;AN=01762475$&amp;XPATH=/PG(0)"/>
    <hyperlink ref="M85" r:id="rId179" display="http://ovidsp.ovid.com/ovidweb.cgi?T=JS&amp;NEWS=n&amp;CSC=Y&amp;PAGE=booktext&amp;D=books&amp;AN=01833077$&amp;XPATH=/PG(0)"/>
    <hyperlink ref="M84" r:id="rId180" display="http://ovidsp.ovid.com/ovidweb.cgi?T=JS&amp;NEWS=n&amp;CSC=Y&amp;PAGE=booktext&amp;D=books&amp;AN=01762484$&amp;XPATH=/PG(0)"/>
    <hyperlink ref="M83" r:id="rId181" display="http://ovidsp.ovid.com/ovidweb.cgi?T=JS&amp;NEWS=n&amp;CSC=Y&amp;PAGE=booktext&amp;D=books&amp;AN=01735157$&amp;XPATH=/PG(0)"/>
    <hyperlink ref="M82" r:id="rId182" display="http://ovidsp.ovid.com/ovidweb.cgi?T=JS&amp;NEWS=n&amp;CSC=Y&amp;PAGE=booktext&amp;D=books&amp;AN=01787275$&amp;XPATH=/PG(0)"/>
    <hyperlink ref="M81" r:id="rId183" display="http://ovidsp.ovid.com/ovidweb.cgi?T=JS&amp;NEWS=n&amp;CSC=Y&amp;PAGE=booktext&amp;D=books&amp;AN=01833045$&amp;XPATH=/PG(0)"/>
    <hyperlink ref="M80" r:id="rId184" display="http://ovidsp.ovid.com/ovidweb.cgi?T=JS&amp;NEWS=n&amp;CSC=Y&amp;PAGE=booktext&amp;D=books&amp;AN=01735166$&amp;XPATH=/PG(0)"/>
    <hyperlink ref="M79" r:id="rId185" display="http://ovidsp.ovid.com/ovidweb.cgi?T=JS&amp;NEWS=n&amp;CSC=Y&amp;PAGE=booktext&amp;D=books&amp;AN=01833044$&amp;XPATH=/PG(0)"/>
    <hyperlink ref="M78" r:id="rId186" display="http://ovidsp.ovid.com/ovidweb.cgi?T=JS&amp;NEWS=n&amp;CSC=Y&amp;PAGE=booktext&amp;D=books&amp;AN=01762465$&amp;XPATH=/PG(0)"/>
    <hyperlink ref="L184" r:id="rId187" display="http://ovidsp.ovid.com/ovidweb.cgi?T=JS&amp;NEWS=n&amp;CSC=Y&amp;PAGE=booktext&amp;D=books&amp;AN=01745935$&amp;XPATH=/PG(0)"/>
    <hyperlink ref="L188" r:id="rId188" display="http://ovidsp.ovid.com/ovidweb.cgi?T=JS&amp;NEWS=n&amp;CSC=Y&amp;PAGE=booktext&amp;D=books&amp;AN=01817280$&amp;XPATH=/PG(0)"/>
    <hyperlink ref="L187" r:id="rId189" display="http://ovidsp.ovid.com/ovidweb.cgi?T=JS&amp;NEWS=n&amp;CSC=Y&amp;PAGE=booktext&amp;D=books&amp;AN=01817279$&amp;XPATH=/PG(0)"/>
    <hyperlink ref="L186" r:id="rId190" display="http://ovidsp.ovid.com/ovidweb.cgi?T=JS&amp;NEWS=n&amp;CSC=Y&amp;PAGE=booktext&amp;D=books&amp;AN=01745936$&amp;XPATH=/PG(0)"/>
    <hyperlink ref="L185" r:id="rId191" display="http://ovidsp.ovid.com/ovidweb.cgi?T=JS&amp;NEWS=n&amp;CSC=Y&amp;PAGE=booktext&amp;D=books&amp;AN=01833069$&amp;XPATH=/PG(0)"/>
    <hyperlink ref="L177" r:id="rId192" display="http://ovidsp.ovid.com/ovidweb.cgi?T=JS&amp;NEWS=n&amp;CSC=Y&amp;PAGE=booktext&amp;D=books&amp;AN=01762494$&amp;XPATH=/PG(0)"/>
    <hyperlink ref="L176" r:id="rId193" display="http://ovidsp.ovid.com/ovidweb.cgi?T=JS&amp;NEWS=n&amp;CSC=Y&amp;PAGE=booktext&amp;D=books&amp;AN=01745952$&amp;XPATH=/PG(0)"/>
    <hyperlink ref="L175" r:id="rId194" display="http://ovidsp.ovid.com/ovidweb.cgi?T=JS&amp;NEWS=n&amp;CSC=Y&amp;PAGE=booktext&amp;D=books&amp;AN=01812595$&amp;XPATH=/PG(0)"/>
    <hyperlink ref="L174" r:id="rId195" display="http://ovidsp.ovid.com/ovidweb.cgi?T=JS&amp;NEWS=n&amp;CSC=Y&amp;PAGE=booktext&amp;D=books&amp;AN=01787287$&amp;XPATH=/PG(0)"/>
    <hyperlink ref="L173" r:id="rId196" display="http://ovidsp.ovid.com/ovidweb.cgi?T=JS&amp;NEWS=n&amp;CSC=Y&amp;PAGE=booktext&amp;D=books&amp;AN=01827650$&amp;XPATH=/PG(0)"/>
    <hyperlink ref="L172" r:id="rId197" display="http://ovidsp.ovid.com/ovidweb.cgi?T=JS&amp;NEWS=n&amp;CSC=Y&amp;PAGE=booktext&amp;D=books&amp;AN=01787349$&amp;XPATH=/PG(0)"/>
    <hyperlink ref="L171" r:id="rId198" display="http://ovidsp.ovid.com/ovidweb.cgi?T=JS&amp;NEWS=n&amp;CSC=Y&amp;PAGE=booktext&amp;D=books&amp;AN=01787262$&amp;XPATH=/PG(0)"/>
    <hyperlink ref="L170" r:id="rId199" display="http://ovidsp.ovid.com/ovidweb.cgi?T=JS&amp;NEWS=n&amp;CSC=Y&amp;PAGE=booktext&amp;D=books&amp;AN=01833068$&amp;XPATH=/PG(0)"/>
    <hyperlink ref="L169" r:id="rId200" display="http://ovidsp.ovid.com/ovidweb.cgi?T=JS&amp;NEWS=n&amp;CSC=Y&amp;PAGE=booktext&amp;D=books&amp;AN=01777270$&amp;XPATH=/PG(0)"/>
    <hyperlink ref="L168" r:id="rId201" display="http://ovidsp.ovid.com/ovidweb.cgi?T=JS&amp;NEWS=n&amp;CSC=Y&amp;PAGE=booktext&amp;D=books&amp;AN=01745945$&amp;XPATH=/PG(0)"/>
    <hyperlink ref="L167" r:id="rId202" display="http://ovidsp.ovid.com/ovidweb.cgi?T=JS&amp;NEWS=n&amp;CSC=Y&amp;PAGE=booktext&amp;D=books&amp;AN=01745934$&amp;XPATH=/PG(0)"/>
    <hyperlink ref="L166" r:id="rId203" display="http://ovidsp.ovid.com/ovidweb.cgi?T=JS&amp;NEWS=n&amp;CSC=Y&amp;PAGE=booktext&amp;D=books&amp;AN=01817278$&amp;XPATH=/PG(0)"/>
    <hyperlink ref="L165" r:id="rId204" display="http://ovidsp.ovid.com/ovidweb.cgi?T=JS&amp;NEWS=n&amp;CSC=Y&amp;PAGE=booktext&amp;D=books&amp;AN=01745951$&amp;XPATH=/PG(0)"/>
    <hyperlink ref="L164" r:id="rId205" display="http://ovidsp.ovid.com/ovidweb.cgi?T=JS&amp;NEWS=n&amp;CSC=Y&amp;PAGE=booktext&amp;D=books&amp;AN=01741138$&amp;XPATH=/PG(0)"/>
    <hyperlink ref="L163" r:id="rId206" display="http://ovidsp.ovid.com/ovidweb.cgi?T=JS&amp;NEWS=n&amp;CSC=Y&amp;PAGE=booktext&amp;D=books&amp;AN=01720557$&amp;XPATH=/PG(0)"/>
    <hyperlink ref="L162" r:id="rId207" display="http://ovidsp.ovid.com/ovidweb.cgi?T=JS&amp;NEWS=n&amp;CSC=Y&amp;PAGE=booktext&amp;D=books&amp;AN=01745933$&amp;XPATH=/PG(0)"/>
    <hyperlink ref="L161" r:id="rId208" display="http://ovidsp.ovid.com/ovidweb.cgi?T=JS&amp;NEWS=n&amp;CSC=Y&amp;PAGE=booktext&amp;D=books&amp;AN=01787286$&amp;XPATH=/PG(0)"/>
    <hyperlink ref="L160" r:id="rId209" display="http://ovidsp.ovid.com/ovidweb.cgi?T=JS&amp;NEWS=n&amp;CSC=Y&amp;PAGE=booktext&amp;D=books&amp;AN=01768401$&amp;XPATH=/PG(0)"/>
    <hyperlink ref="L159" r:id="rId210" display="http://ovidsp.ovid.com/ovidweb.cgi?T=JS&amp;NEWS=n&amp;CSC=Y&amp;PAGE=booktext&amp;D=books&amp;AN=01787337$&amp;XPATH=/PG(0)"/>
    <hyperlink ref="L158" r:id="rId211" display="http://ovidsp.ovid.com/ovidweb.cgi?T=JS&amp;NEWS=n&amp;CSC=Y&amp;PAGE=booktext&amp;D=books&amp;AN=01768419$&amp;XPATH=/PG(0)"/>
    <hyperlink ref="L157" r:id="rId212" display="http://ovidsp.ovid.com/ovidweb.cgi?T=JS&amp;NEWS=n&amp;CSC=Y&amp;PAGE=booktext&amp;D=books&amp;AN=01720565$&amp;XPATH=/PG(0)"/>
    <hyperlink ref="L156" r:id="rId213" display="http://ovidsp.ovid.com/ovidweb.cgi?T=JS&amp;NEWS=n&amp;CSC=Y&amp;PAGE=booktext&amp;D=books&amp;AN=01720556$&amp;XPATH=/PG(0)"/>
    <hyperlink ref="L155" r:id="rId214" display="http://ovidsp.ovid.com/ovidweb.cgi?T=JS&amp;NEWS=n&amp;CSC=Y&amp;PAGE=booktext&amp;D=books&amp;AN=01735162$&amp;XPATH=/PG(0)"/>
    <hyperlink ref="L71" r:id="rId215" display="http://ovidsp.ovid.com/ovidweb.cgi?T=JS&amp;NEWS=n&amp;CSC=Y&amp;PAGE=booktext&amp;D=books&amp;AN=01787273$&amp;XPATH=/PG(0)"/>
    <hyperlink ref="L154" r:id="rId216" display="http://ovidsp.ovid.com/ovidweb.cgi?T=JS&amp;NEWS=n&amp;CSC=Y&amp;PAGE=booktext&amp;D=books&amp;AN=01787256$&amp;XPATH=/PG(0)"/>
    <hyperlink ref="L153" r:id="rId217" display="http://ovidsp.ovid.com/ovidweb.cgi?T=JS&amp;NEWS=n&amp;CSC=Y&amp;PAGE=booktext&amp;D=books&amp;AN=01745931$&amp;XPATH=/PG(0)"/>
    <hyperlink ref="L152" r:id="rId218" display="http://ovidsp.ovid.com/ovidweb.cgi?T=JS&amp;NEWS=n&amp;CSC=Y&amp;PAGE=booktext&amp;D=books&amp;AN=01714600$&amp;XPATH=/PG(0)"/>
    <hyperlink ref="L9" r:id="rId219" display="http://ovidsp.ovid.com/ovidweb.cgi?T=JS&amp;NEWS=n&amp;CSC=Y&amp;PAGE=booktext&amp;D=books&amp;AN=01817264$&amp;XPATH=/PG(0)"/>
    <hyperlink ref="L151" r:id="rId220" display="http://ovidsp.ovid.com/ovidweb.cgi?T=JS&amp;NEWS=n&amp;CSC=Y&amp;PAGE=booktext&amp;D=books&amp;AN=01745930$&amp;XPATH=/PG(0)"/>
    <hyperlink ref="L150" r:id="rId221" display="http://ovidsp.ovid.com/ovidweb.cgi?T=JS&amp;NEWS=n&amp;CSC=Y&amp;PAGE=booktext&amp;D=books&amp;AN=01787235$&amp;XPATH=/PG(0)"/>
    <hyperlink ref="L8" r:id="rId222" display="http://ovidsp.ovid.com/ovidweb.cgi?T=JS&amp;NEWS=n&amp;CSC=Y&amp;PAGE=booktext&amp;D=books&amp;AN=01745911$&amp;XPATH=/PG(0)"/>
    <hyperlink ref="L7" r:id="rId223" display="http://ovidsp.ovid.com/ovidweb.cgi?T=JS&amp;NEWS=n&amp;CSC=Y&amp;PAGE=booktext&amp;D=books&amp;AN=01735153$&amp;XPATH=/PG(0)"/>
    <hyperlink ref="L149" r:id="rId224" display="http://ovidsp.ovid.com/ovidweb.cgi?T=JS&amp;NEWS=n&amp;CSC=Y&amp;PAGE=booktext&amp;D=books&amp;AN=01787285$&amp;XPATH=/PG(0)"/>
    <hyperlink ref="L148" r:id="rId225" display="http://ovidsp.ovid.com/ovidweb.cgi?T=JS&amp;NEWS=n&amp;CSC=Y&amp;PAGE=booktext&amp;D=books&amp;AN=01817246$&amp;XPATH=/PG(0)"/>
    <hyperlink ref="L147" r:id="rId226" display="http://ovidsp.ovid.com/ovidweb.cgi?T=JS&amp;NEWS=n&amp;CSC=Y&amp;PAGE=booktext&amp;D=books&amp;AN=01777267$&amp;XPATH=/PG(0)"/>
    <hyperlink ref="L146" r:id="rId227" display="http://ovidsp.ovid.com/ovidweb.cgi?T=JS&amp;NEWS=n&amp;CSC=Y&amp;PAGE=booktext&amp;D=books&amp;AN=01787336$&amp;XPATH=/PG(0)"/>
    <hyperlink ref="L145" r:id="rId228" display="http://ovidsp.ovid.com/ovidweb.cgi?T=JS&amp;NEWS=n&amp;CSC=Y&amp;PAGE=booktext&amp;D=books&amp;AN=01735128$&amp;XPATH=/PG(0)"/>
    <hyperlink ref="L144" r:id="rId229" display="http://ovidsp.ovid.com/ovidweb.cgi?T=JS&amp;NEWS=n&amp;CSC=Y&amp;PAGE=booktext&amp;D=books&amp;AN=01745928$&amp;XPATH=/PG(0)"/>
    <hyperlink ref="L143" r:id="rId230" display="http://ovidsp.ovid.com/ovidweb.cgi?T=JS&amp;NEWS=n&amp;CSC=Y&amp;PAGE=booktext&amp;D=books&amp;AN=01817276$&amp;XPATH=/PG(0)"/>
    <hyperlink ref="L142" r:id="rId231" display="http://ovidsp.ovid.com/ovidweb.cgi?T=JS&amp;NEWS=n&amp;CSC=Y&amp;PAGE=booktext&amp;D=books&amp;AN=01762480$&amp;XPATH=/PG(0)"/>
    <hyperlink ref="L141" r:id="rId232" display="http://ovidsp.ovid.com/ovidweb.cgi?T=JS&amp;NEWS=n&amp;CSC=Y&amp;PAGE=booktext&amp;D=books&amp;AN=01735158$&amp;XPATH=/PG(0)"/>
    <hyperlink ref="L183" r:id="rId233" display="http://ovidsp.ovid.com/ovidweb.cgi?T=JS&amp;NEWS=n&amp;CSC=Y&amp;PAGE=booktext&amp;D=books&amp;AN=01857010$&amp;XPATH=/PG(0)"/>
    <hyperlink ref="L140" r:id="rId234" display="http://ovidsp.ovid.com/ovidweb.cgi?T=JS&amp;NEWS=n&amp;CSC=Y&amp;PAGE=booktext&amp;D=books&amp;AN=01735160$&amp;XPATH=/PG(0)"/>
    <hyperlink ref="L139" r:id="rId235" display="http://ovidsp.ovid.com/ovidweb.cgi?T=JS&amp;NEWS=n&amp;CSC=Y&amp;PAGE=booktext&amp;D=books&amp;AN=01817274$&amp;XPATH=/PG(0)"/>
    <hyperlink ref="L138" r:id="rId236" display="http://ovidsp.ovid.com/ovidweb.cgi?T=JS&amp;NEWS=n&amp;CSC=Y&amp;PAGE=booktext&amp;D=books&amp;AN=01787374$&amp;XPATH=/PG(0)"/>
    <hyperlink ref="L137" r:id="rId237" display="http://ovidsp.ovid.com/ovidweb.cgi?T=JS&amp;NEWS=n&amp;CSC=Y&amp;PAGE=booktext&amp;D=books&amp;AN=01777264$&amp;XPATH=/PG(0)"/>
    <hyperlink ref="L136" r:id="rId238" display="http://ovidsp.ovid.com/ovidweb.cgi?T=JS&amp;NEWS=n&amp;CSC=Y&amp;PAGE=booktext&amp;D=books&amp;AN=01787335$&amp;XPATH=/PG(0)"/>
    <hyperlink ref="L135" r:id="rId239" display="http://ovidsp.ovid.com/ovidweb.cgi?T=JS&amp;NEWS=n&amp;CSC=Y&amp;PAGE=booktext&amp;D=books&amp;AN=01745909$&amp;XPATH=/PG(0)"/>
    <hyperlink ref="L134" r:id="rId240" display="http://ovidsp.ovid.com/ovidweb.cgi?T=JS&amp;NEWS=n&amp;CSC=Y&amp;PAGE=booktext&amp;D=books&amp;AN=01812593$&amp;XPATH=/PG(0)"/>
    <hyperlink ref="L182" r:id="rId241" display="http://ovidsp.ovid.com/ovidweb.cgi?T=JS&amp;NEWS=n&amp;CSC=Y&amp;PAGE=booktext&amp;D=books&amp;AN=01777272$&amp;XPATH=/PG(0)"/>
    <hyperlink ref="L133" r:id="rId242" display="http://ovidsp.ovid.com/ovidweb.cgi?T=JS&amp;NEWS=n&amp;CSC=Y&amp;PAGE=booktext&amp;D=books&amp;AN=01812592$&amp;XPATH=/PG(0)"/>
    <hyperlink ref="L132" r:id="rId243" display="http://ovidsp.ovid.com/ovidweb.cgi?T=JS&amp;NEWS=n&amp;CSC=Y&amp;PAGE=booktext&amp;D=books&amp;AN=01735127$&amp;XPATH=/PG(0)"/>
    <hyperlink ref="L131" r:id="rId244" display="http://ovidsp.ovid.com/ovidweb.cgi?T=JS&amp;NEWS=n&amp;CSC=Y&amp;PAGE=booktext&amp;D=books&amp;AN=01817289$&amp;XPATH=/PG(0)"/>
    <hyperlink ref="L130" r:id="rId245" display="http://ovidsp.ovid.com/ovidweb.cgi?T=JS&amp;NEWS=n&amp;CSC=Y&amp;PAGE=booktext&amp;D=books&amp;AN=01762492$&amp;XPATH=/PG(0)"/>
    <hyperlink ref="L129" r:id="rId246" display="http://ovidsp.ovid.com/ovidweb.cgi?T=JS&amp;NEWS=n&amp;CSC=Y&amp;PAGE=booktext&amp;D=books&amp;AN=01823278$&amp;XPATH=/PG(0)"/>
    <hyperlink ref="L128" r:id="rId247" display="http://ovidsp.ovid.com/ovidweb.cgi?T=JS&amp;NEWS=n&amp;CSC=Y&amp;PAGE=booktext&amp;D=books&amp;AN=01745925$&amp;XPATH=/PG(0)"/>
    <hyperlink ref="L127" r:id="rId248" display="http://ovidsp.ovid.com/ovidweb.cgi?T=JS&amp;NEWS=n&amp;CSC=Y&amp;PAGE=booktext&amp;D=books&amp;AN=01762491$&amp;XPATH=/PG(0)"/>
    <hyperlink ref="L126" r:id="rId249" display="http://ovidsp.ovid.com/ovidweb.cgi?T=JS&amp;NEWS=n&amp;CSC=Y&amp;PAGE=booktext&amp;D=books&amp;AN=01762479$&amp;XPATH=/PG(0)"/>
    <hyperlink ref="L181" r:id="rId250" display="http://ovidsp.ovid.com/ovidweb.cgi?T=JS&amp;NEWS=n&amp;CSC=Y&amp;PAGE=booktext&amp;D=books&amp;AN=01762495$&amp;XPATH=/PG(0)"/>
    <hyperlink ref="L125" r:id="rId251" display="http://ovidsp.ovid.com/ovidweb.cgi?T=JS&amp;NEWS=n&amp;CSC=Y&amp;PAGE=booktext&amp;D=books&amp;AN=01817273$&amp;XPATH=/PG(0)"/>
    <hyperlink ref="L124" r:id="rId252" display="http://ovidsp.ovid.com/ovidweb.cgi?T=JS&amp;NEWS=n&amp;CSC=Y&amp;PAGE=booktext&amp;D=books&amp;AN=01787334$&amp;XPATH=/PG(0)"/>
    <hyperlink ref="L123" r:id="rId253" display="http://ovidsp.ovid.com/ovidweb.cgi?T=JS&amp;NEWS=n&amp;CSC=Y&amp;PAGE=booktext&amp;D=books&amp;AN=01745924$&amp;XPATH=/PG(0)"/>
    <hyperlink ref="L122" r:id="rId254" display="http://ovidsp.ovid.com/ovidweb.cgi?T=JS&amp;NEWS=n&amp;CSC=Y&amp;PAGE=booktext&amp;D=books&amp;AN=01762478$&amp;XPATH=/PG(0)"/>
    <hyperlink ref="L121" r:id="rId255" display="http://ovidsp.ovid.com/ovidweb.cgi?T=JS&amp;NEWS=n&amp;CSC=Y&amp;PAGE=booktext&amp;D=books&amp;AN=01817287$&amp;XPATH=/PG(0)"/>
    <hyperlink ref="L118" r:id="rId256" display="http://ovidsp.ovid.com/ovidweb.cgi?T=JS&amp;NEWS=n&amp;CSC=Y&amp;PAGE=booktext&amp;D=books&amp;AN=01762488$&amp;XPATH=/PG(0)"/>
    <hyperlink ref="L120" r:id="rId257" display="http://ovidsp.ovid.com/ovidweb.cgi?T=JS&amp;NEWS=n&amp;CSC=Y&amp;PAGE=booktext&amp;D=books&amp;AN=01817286$&amp;XPATH=/PG(0)"/>
    <hyperlink ref="L117" r:id="rId258" display="http://ovidsp.ovid.com/ovidweb.cgi?T=JS&amp;NEWS=n&amp;CSC=Y&amp;PAGE=booktext&amp;D=books&amp;AN=01787278$&amp;XPATH=/PG(0)"/>
    <hyperlink ref="L119" r:id="rId259" display="http://ovidsp.ovid.com/ovidweb.cgi?T=JS&amp;NEWS=n&amp;CSC=Y&amp;PAGE=booktext&amp;D=books&amp;AN=01762487$&amp;XPATH=/PG(0)"/>
    <hyperlink ref="L116" r:id="rId260" display="http://ovidsp.ovid.com/ovidweb.cgi?T=JS&amp;NEWS=n&amp;CSC=Y&amp;PAGE=booktext&amp;D=books&amp;AN=01787333$&amp;XPATH=/PG(0)"/>
    <hyperlink ref="L114" r:id="rId261" display="http://ovidsp.ovid.com/ovidweb.cgi?T=JS&amp;NEWS=n&amp;CSC=Y&amp;PAGE=booktext&amp;D=books&amp;AN=01735164$&amp;XPATH=/PG(0)"/>
    <hyperlink ref="L115" r:id="rId262" display="http://ovidsp.ovid.com/ovidweb.cgi?T=JS&amp;NEWS=n&amp;CSC=Y&amp;PAGE=booktext&amp;D=books&amp;AN=01817272$&amp;XPATH=/PG(0)"/>
    <hyperlink ref="L113" r:id="rId263" display="http://ovidsp.ovid.com/ovidweb.cgi?T=JS&amp;NEWS=n&amp;CSC=Y&amp;PAGE=booktext&amp;D=books&amp;AN=01762477$&amp;XPATH=/PG(0)"/>
    <hyperlink ref="L112" r:id="rId264" display="http://ovidsp.ovid.com/ovidweb.cgi?T=JS&amp;NEWS=n&amp;CSC=Y&amp;PAGE=booktext&amp;D=books&amp;AN=01762486$&amp;XPATH=/PG(0)"/>
    <hyperlink ref="L111" r:id="rId265" display="http://ovidsp.ovid.com/ovidweb.cgi?T=JS&amp;NEWS=n&amp;CSC=Y&amp;PAGE=booktext&amp;D=books&amp;AN=01787254$&amp;XPATH=/PG(0)"/>
    <hyperlink ref="L110" r:id="rId266" display="http://ovidsp.ovid.com/ovidweb.cgi?T=JS&amp;NEWS=n&amp;CSC=Y&amp;PAGE=booktext&amp;D=books&amp;AN=01857031$&amp;XPATH=/PG(0)"/>
    <hyperlink ref="L109" r:id="rId267" display="http://ovidsp.ovid.com/ovidweb.cgi?T=JS&amp;NEWS=n&amp;CSC=Y&amp;PAGE=booktext&amp;D=books&amp;AN=01787332$&amp;XPATH=/PG(0)"/>
    <hyperlink ref="L108" r:id="rId268" display="http://ovidsp.ovid.com/ovidweb.cgi?T=JS&amp;NEWS=n&amp;CSC=Y&amp;PAGE=booktext&amp;D=books&amp;AN=01787234$&amp;XPATH=/PG(0)"/>
    <hyperlink ref="L107" r:id="rId269" display="http://ovidsp.ovid.com/ovidweb.cgi?T=JS&amp;NEWS=n&amp;CSC=Y&amp;PAGE=booktext&amp;D=books&amp;AN=01787253$&amp;XPATH=/PG(0)"/>
    <hyperlink ref="L106" r:id="rId270" display="http://ovidsp.ovid.com/ovidweb.cgi?T=JS&amp;NEWS=n&amp;CSC=Y&amp;PAGE=booktext&amp;D=books&amp;AN=01787252$&amp;XPATH=/PG(0)"/>
    <hyperlink ref="L39" r:id="rId271" display="http://ovidsp.ovid.com/ovidweb.cgi?T=JS&amp;NEWS=n&amp;CSC=Y&amp;PAGE=booktext&amp;D=books&amp;AN=01838251$&amp;XPATH=/PG(0)"/>
    <hyperlink ref="L105" r:id="rId272" display="http://ovidsp.ovid.com/ovidweb.cgi?T=JS&amp;NEWS=n&amp;CSC=Y&amp;PAGE=booktext&amp;D=books&amp;AN=01745866$&amp;XPATH=/PG(0)"/>
    <hyperlink ref="L104" r:id="rId273" display="http://ovidsp.ovid.com/ovidweb.cgi?T=JS&amp;NEWS=n&amp;CSC=Y&amp;PAGE=booktext&amp;D=books&amp;AN=01787396$&amp;XPATH=/PG(0)"/>
    <hyperlink ref="L103" r:id="rId274" display="http://ovidsp.ovid.com/ovidweb.cgi?T=JS&amp;NEWS=n&amp;CSC=Y&amp;PAGE=booktext&amp;D=books&amp;AN=01735126$&amp;XPATH=/PG(0)"/>
    <hyperlink ref="L102" r:id="rId275" display="http://ovidsp.ovid.com/ovidweb.cgi?T=JS&amp;NEWS=n&amp;CSC=Y&amp;PAGE=booktext&amp;D=books&amp;AN=01827651$&amp;XPATH=/PG(0)"/>
    <hyperlink ref="L180" r:id="rId276" display="http://ovidsp.ovid.com/ovidweb.cgi?T=JS&amp;NEWS=n&amp;CSC=Y&amp;PAGE=booktext&amp;D=books&amp;AN=01735163$&amp;XPATH=/PG(0)"/>
    <hyperlink ref="L101" r:id="rId277" display="http://ovidsp.ovid.com/ovidweb.cgi?T=JS&amp;NEWS=n&amp;CSC=Y&amp;PAGE=booktext&amp;D=books&amp;AN=01787255$&amp;XPATH=/PG(0)"/>
    <hyperlink ref="L100" r:id="rId278" display="http://ovidsp.ovid.com/ovidweb.cgi?T=JS&amp;NEWS=n&amp;CSC=Y&amp;PAGE=booktext&amp;D=books&amp;AN=01787251$&amp;XPATH=/PG(0)"/>
    <hyperlink ref="L99" r:id="rId279" display="http://ovidsp.ovid.com/ovidweb.cgi?T=JS&amp;NEWS=n&amp;CSC=Y&amp;PAGE=booktext&amp;D=books&amp;AN=01787331$&amp;XPATH=/PG(0)"/>
    <hyperlink ref="L98" r:id="rId280" display="http://ovidsp.ovid.com/ovidweb.cgi?T=JS&amp;NEWS=n&amp;CSC=Y&amp;PAGE=booktext&amp;D=books&amp;AN=01812591$&amp;XPATH=/PG(0)"/>
    <hyperlink ref="L97" r:id="rId281" display="http://ovidsp.ovid.com/ovidweb.cgi?T=JS&amp;NEWS=n&amp;CSC=Y&amp;PAGE=booktext&amp;D=books&amp;AN=01787249$&amp;XPATH=/PG(0)"/>
    <hyperlink ref="L96" r:id="rId282" display="http://ovidsp.ovid.com/ovidweb.cgi?T=JS&amp;NEWS=n&amp;CSC=Y&amp;PAGE=booktext&amp;D=books&amp;AN=01768400$&amp;XPATH=/PG(0)"/>
    <hyperlink ref="L77" r:id="rId283" display="http://ovidsp.ovid.com/ovidweb.cgi?T=JS&amp;NEWS=n&amp;CSC=Y&amp;PAGE=booktext&amp;D=books&amp;AN=01762473$&amp;XPATH=/PG(0)"/>
    <hyperlink ref="L76" r:id="rId284" display="http://ovidsp.ovid.com/ovidweb.cgi?T=JS&amp;NEWS=n&amp;CSC=Y&amp;PAGE=booktext&amp;D=books&amp;AN=01745920$&amp;XPATH=/PG(0)"/>
    <hyperlink ref="L75" r:id="rId285" display="http://ovidsp.ovid.com/ovidweb.cgi?T=JS&amp;NEWS=n&amp;CSC=Y&amp;PAGE=booktext&amp;D=books&amp;AN=01787274$&amp;XPATH=/PG(0)"/>
    <hyperlink ref="L74" r:id="rId286" display="http://ovidsp.ovid.com/ovidweb.cgi?T=JS&amp;NEWS=n&amp;CSC=Y&amp;PAGE=booktext&amp;D=books&amp;AN=01787281$&amp;XPATH=/PG(0)"/>
    <hyperlink ref="L73" r:id="rId287" display="http://ovidsp.ovid.com/ovidweb.cgi?T=JS&amp;NEWS=n&amp;CSC=Y&amp;PAGE=booktext&amp;D=books&amp;AN=01720563$&amp;XPATH=/PG(0)"/>
    <hyperlink ref="L72" r:id="rId288" display="http://ovidsp.ovid.com/ovidweb.cgi?T=JS&amp;NEWS=n&amp;CSC=Y&amp;PAGE=booktext&amp;D=books&amp;AN=01787373$&amp;XPATH=/PG(0)"/>
    <hyperlink ref="L70" r:id="rId289" display="http://ovidsp.ovid.com/ovidweb.cgi?T=JS&amp;NEWS=n&amp;CSC=Y&amp;PAGE=booktext&amp;D=books&amp;AN=01781600$&amp;XPATH=/PG(0)"/>
    <hyperlink ref="L69" r:id="rId290" display="http://ovidsp.ovid.com/ovidweb.cgi?T=JS&amp;NEWS=n&amp;CSC=Y&amp;PAGE=booktext&amp;D=books&amp;AN=01833071$&amp;XPATH=/PG(0)"/>
    <hyperlink ref="L68" r:id="rId291" display="http://ovidsp.ovid.com/ovidweb.cgi?T=JS&amp;NEWS=n&amp;CSC=Y&amp;PAGE=booktext&amp;D=books&amp;AN=01768405$&amp;XPATH=/PG(0)"/>
    <hyperlink ref="L67" r:id="rId292" display="http://ovidsp.ovid.com/ovidweb.cgi?T=JS&amp;NEWS=n&amp;CSC=Y&amp;PAGE=booktext&amp;D=books&amp;AN=01768404$&amp;XPATH=/PG(0)"/>
    <hyperlink ref="L66" r:id="rId293" display="http://ovidsp.ovid.com/ovidweb.cgi?T=JS&amp;NEWS=n&amp;CSC=Y&amp;PAGE=booktext&amp;D=books&amp;AN=01720562$&amp;XPATH=/PG(0)"/>
    <hyperlink ref="L65" r:id="rId294" display="http://ovidsp.ovid.com/ovidweb.cgi?T=JS&amp;NEWS=n&amp;CSC=Y&amp;PAGE=booktext&amp;D=books&amp;AN=01762472$&amp;XPATH=/PG(0)"/>
    <hyperlink ref="L64" r:id="rId295" display="http://ovidsp.ovid.com/ovidweb.cgi?T=JS&amp;NEWS=n&amp;CSC=Y&amp;PAGE=booktext&amp;D=books&amp;AN=01812589$&amp;XPATH=/PG(0)"/>
    <hyperlink ref="L63" r:id="rId296" display="http://ovidsp.ovid.com/ovidweb.cgi?T=JS&amp;NEWS=n&amp;CSC=Y&amp;PAGE=booktext&amp;D=books&amp;AN=01817262$&amp;XPATH=/PG(0)"/>
    <hyperlink ref="L62" r:id="rId297" display="http://ovidsp.ovid.com/ovidweb.cgi?T=JS&amp;NEWS=n&amp;CSC=Y&amp;PAGE=booktext&amp;D=books&amp;AN=01817266$&amp;XPATH=/PG(0)"/>
    <hyperlink ref="L60" r:id="rId298" display="http://ovidsp.ovid.com/ovidweb.cgi?T=JS&amp;NEWS=n&amp;CSC=Y&amp;PAGE=booktext&amp;D=books&amp;AN=01762471$&amp;XPATH=/PG(0)"/>
    <hyperlink ref="L61" r:id="rId299" display="http://ovidsp.ovid.com/ovidweb.cgi?T=JS&amp;NEWS=n&amp;CSC=Y&amp;PAGE=booktext&amp;D=books&amp;AN=01762469$&amp;XPATH=/PG(0)"/>
    <hyperlink ref="L59" r:id="rId300" display="http://ovidsp.ovid.com/ovidweb.cgi?T=JS&amp;NEWS=n&amp;CSC=Y&amp;PAGE=booktext&amp;D=books&amp;AN=01787272$&amp;XPATH=/PG(0)"/>
    <hyperlink ref="L58" r:id="rId301" display="http://ovidsp.ovid.com/ovidweb.cgi?T=JS&amp;NEWS=n&amp;CSC=Y&amp;PAGE=booktext&amp;D=books&amp;AN=01745919$&amp;XPATH=/PG(0)"/>
    <hyperlink ref="L57" r:id="rId302" display="http://ovidsp.ovid.com/ovidweb.cgi?T=JS&amp;NEWS=n&amp;CSC=Y&amp;PAGE=booktext&amp;D=books&amp;AN=01817284$&amp;XPATH=/PG(0)"/>
    <hyperlink ref="L56" r:id="rId303" display="http://ovidsp.ovid.com/ovidweb.cgi?T=JS&amp;NEWS=n&amp;CSC=Y&amp;PAGE=booktext&amp;D=books&amp;AN=01787271$&amp;XPATH=/PG(0)"/>
    <hyperlink ref="L55" r:id="rId304" display="http://ovidsp.ovid.com/ovidweb.cgi?T=JS&amp;NEWS=n&amp;CSC=Y&amp;PAGE=booktext&amp;D=books&amp;AN=01812588$&amp;XPATH=/PG(0)"/>
    <hyperlink ref="L54" r:id="rId305" display="http://ovidsp.ovid.com/ovidweb.cgi?T=JS&amp;NEWS=n&amp;CSC=Y&amp;PAGE=booktext&amp;D=books&amp;AN=01787270$&amp;XPATH=/PG(0)"/>
    <hyperlink ref="L53" r:id="rId306" display="http://ovidsp.ovid.com/ovidweb.cgi?T=JS&amp;NEWS=n&amp;CSC=Y&amp;PAGE=booktext&amp;D=books&amp;AN=01762468$&amp;XPATH=/PG(0)"/>
    <hyperlink ref="L52" r:id="rId307" display="http://ovidsp.ovid.com/ovidweb.cgi?T=JS&amp;NEWS=n&amp;CSC=Y&amp;PAGE=booktext&amp;D=books&amp;AN=01777257$&amp;XPATH=/PG(0)"/>
    <hyperlink ref="L51" r:id="rId308" display="http://ovidsp.ovid.com/ovidweb.cgi?T=JS&amp;NEWS=n&amp;CSC=Y&amp;PAGE=booktext&amp;D=books&amp;AN=01762467$&amp;XPATH=/PG(0)"/>
    <hyperlink ref="L50" r:id="rId309" display="http://ovidsp.ovid.com/ovidweb.cgi?T=JS&amp;NEWS=n&amp;CSC=Y&amp;PAGE=booktext&amp;D=books&amp;AN=01817282$&amp;XPATH=/PG(0)"/>
    <hyperlink ref="L49" r:id="rId310" display="http://ovidsp.ovid.com/ovidweb.cgi?T=JS&amp;NEWS=n&amp;CSC=Y&amp;PAGE=booktext&amp;D=books&amp;AN=01745918$&amp;XPATH=/PG(0)"/>
    <hyperlink ref="L48" r:id="rId311" display="http://ovidsp.ovid.com/ovidweb.cgi?T=JS&amp;NEWS=n&amp;CSC=Y&amp;PAGE=booktext&amp;D=books&amp;AN=01787231$&amp;XPATH=/PG(0)"/>
    <hyperlink ref="L47" r:id="rId312" display="http://ovidsp.ovid.com/ovidweb.cgi?T=JS&amp;NEWS=n&amp;CSC=Y&amp;PAGE=booktext&amp;D=books&amp;AN=01731092$&amp;XPATH=/PG(0)"/>
    <hyperlink ref="L46" r:id="rId313" display="http://ovidsp.ovid.com/ovidweb.cgi?T=JS&amp;NEWS=n&amp;CSC=Y&amp;PAGE=booktext&amp;D=books&amp;AN=01735155$&amp;XPATH=/PG(0)"/>
    <hyperlink ref="L6" r:id="rId314" display="http://ovidsp.ovid.com/ovidweb.cgi?T=JS&amp;NEWS=n&amp;CSC=Y&amp;PAGE=booktext&amp;D=books&amp;AN=01768399$&amp;XPATH=/PG(0)"/>
    <hyperlink ref="L45" r:id="rId315" display="http://ovidsp.ovid.com/ovidweb.cgi?T=JS&amp;NEWS=n&amp;CSC=Y&amp;PAGE=booktext&amp;D=books&amp;AN=01787190$&amp;XPATH=/PG(0)"/>
    <hyperlink ref="L44" r:id="rId316" display="http://ovidsp.ovid.com/ovidweb.cgi?T=JS&amp;NEWS=n&amp;CSC=Y&amp;PAGE=booktext&amp;D=books&amp;AN=01777256$&amp;XPATH=/PG(0)"/>
    <hyperlink ref="L43" r:id="rId317" display="http://ovidsp.ovid.com/ovidweb.cgi?T=JS&amp;NEWS=n&amp;CSC=Y&amp;PAGE=booktext&amp;D=books&amp;AN=01745917$&amp;XPATH=/PG(0)"/>
    <hyperlink ref="L42" r:id="rId318" display="http://ovidsp.ovid.com/ovidweb.cgi?T=JS&amp;NEWS=n&amp;CSC=Y&amp;PAGE=booktext&amp;D=books&amp;AN=01745943$&amp;XPATH=/PG(0)"/>
    <hyperlink ref="L5" r:id="rId319" display="http://ovidsp.ovid.com/ovidweb.cgi?T=JS&amp;NEWS=n&amp;CSC=Y&amp;PAGE=booktext&amp;D=books&amp;AN=01787229$&amp;XPATH=/PG(0)"/>
    <hyperlink ref="L41" r:id="rId320" display="http://ovidsp.ovid.com/ovidweb.cgi?T=JS&amp;NEWS=n&amp;CSC=Y&amp;PAGE=booktext&amp;D=books&amp;AN=01720492$&amp;XPATH=/PG(0)"/>
    <hyperlink ref="L40" r:id="rId321" display="http://ovidsp.ovid.com/ovidweb.cgi?T=JS&amp;NEWS=n&amp;CSC=Y&amp;PAGE=booktext&amp;D=books&amp;AN=01787264$&amp;XPATH=/PG(0)"/>
    <hyperlink ref="L38" r:id="rId322" display="http://ovidsp.ovid.com/ovidweb.cgi?T=JS&amp;NEWS=n&amp;CSC=Y&amp;PAGE=booktext&amp;D=books&amp;AN=01762466$&amp;XPATH=/PG(0)"/>
    <hyperlink ref="L37" r:id="rId323" display="http://ovidsp.ovid.com/ovidweb.cgi?T=JS&amp;NEWS=n&amp;CSC=Y&amp;PAGE=booktext&amp;D=books&amp;AN=01833066$&amp;XPATH=/PG(0)"/>
    <hyperlink ref="L36" r:id="rId324" display="http://ovidsp.ovid.com/ovidweb.cgi?T=JS&amp;NEWS=n&amp;CSC=Y&amp;PAGE=booktext&amp;D=books&amp;AN=01720609$&amp;XPATH=/PG(0)"/>
    <hyperlink ref="L35" r:id="rId325" display="http://ovidsp.ovid.com/ovidweb.cgi?T=JS&amp;NEWS=n&amp;CSC=Y&amp;PAGE=booktext&amp;D=books&amp;AN=01833065$&amp;XPATH=/PG(0)"/>
    <hyperlink ref="L34" r:id="rId326" display="http://ovidsp.ovid.com/ovidweb.cgi?T=JS&amp;NEWS=n&amp;CSC=Y&amp;PAGE=booktext&amp;D=books&amp;AN=01817283$&amp;XPATH=/PG(0)"/>
    <hyperlink ref="L33" r:id="rId327" display="http://ovidsp.ovid.com/ovidweb.cgi?T=JS&amp;NEWS=n&amp;CSC=Y&amp;PAGE=booktext&amp;D=books&amp;AN=01827652$&amp;XPATH=/PG(0)"/>
    <hyperlink ref="L32" r:id="rId328" display="http://ovidsp.ovid.com/ovidweb.cgi?T=JS&amp;NEWS=n&amp;CSC=Y&amp;PAGE=booktext&amp;D=books&amp;AN=01787290$&amp;XPATH=/PG(0)"/>
    <hyperlink ref="L31" r:id="rId329" display="http://ovidsp.ovid.com/ovidweb.cgi?T=JS&amp;NEWS=n&amp;CSC=Y&amp;PAGE=booktext&amp;D=books&amp;AN=01768439$&amp;XPATH=/PG(0)"/>
    <hyperlink ref="L30" r:id="rId330" display="http://ovidsp.ovid.com/ovidweb.cgi?T=JS&amp;NEWS=n&amp;CSC=Y&amp;PAGE=booktext&amp;D=books&amp;AN=01787268$&amp;XPATH=/PG(0)"/>
    <hyperlink ref="L29" r:id="rId331" display="http://ovidsp.ovid.com/ovidweb.cgi?T=JS&amp;NEWS=n&amp;CSC=Y&amp;PAGE=booktext&amp;D=books&amp;AN=01817281$&amp;XPATH=/PG(0)"/>
    <hyperlink ref="L28" r:id="rId332" display="http://ovidsp.ovid.com/ovidweb.cgi?T=JS&amp;NEWS=n&amp;CSC=Y&amp;PAGE=booktext&amp;D=books&amp;AN=01787269$&amp;XPATH=/PG(0)"/>
    <hyperlink ref="L27" r:id="rId333" display="http://ovidsp.ovid.com/ovidweb.cgi?T=JS&amp;NEWS=n&amp;CSC=Y&amp;PAGE=booktext&amp;D=books&amp;AN=01787392$&amp;XPATH=/PG(0)"/>
    <hyperlink ref="L26" r:id="rId334" display="http://ovidsp.ovid.com/ovidweb.cgi?T=JS&amp;NEWS=n&amp;CSC=Y&amp;PAGE=booktext&amp;D=books&amp;AN=01787243$&amp;XPATH=/PG(0)"/>
    <hyperlink ref="L25" r:id="rId335" display="http://ovidsp.ovid.com/ovidweb.cgi?T=JS&amp;NEWS=n&amp;CSC=Y&amp;PAGE=booktext&amp;D=books&amp;AN=01735124$&amp;XPATH=/PG(0)"/>
    <hyperlink ref="L24" r:id="rId336" display="http://ovidsp.ovid.com/ovidweb.cgi?T=JS&amp;NEWS=n&amp;CSC=Y&amp;PAGE=booktext&amp;D=books&amp;AN=01745916$&amp;XPATH=/PG(0)"/>
    <hyperlink ref="L23" r:id="rId337" display="http://ovidsp.ovid.com/ovidweb.cgi?T=JS&amp;NEWS=n&amp;CSC=Y&amp;PAGE=booktext&amp;D=books&amp;AN=01787267$&amp;XPATH=/PG(0)"/>
    <hyperlink ref="L22" r:id="rId338" display="http://ovidsp.ovid.com/ovidweb.cgi?T=JS&amp;NEWS=n&amp;CSC=Y&amp;PAGE=booktext&amp;D=books&amp;AN=01735123$&amp;XPATH=/PG(0)"/>
    <hyperlink ref="L21" r:id="rId339" display="http://ovidsp.ovid.com/ovidweb.cgi?T=JS&amp;NEWS=n&amp;CSC=Y&amp;PAGE=booktext&amp;D=books&amp;AN=01762464$&amp;XPATH=/PG(0)"/>
    <hyperlink ref="L20" r:id="rId340" display="http://ovidsp.ovid.com/ovidweb.cgi?T=JS&amp;NEWS=n&amp;CSC=Y&amp;PAGE=booktext&amp;D=books&amp;AN=01762463$&amp;XPATH=/PG(0)"/>
    <hyperlink ref="L19" r:id="rId341" display="http://ovidsp.ovid.com/ovidweb.cgi?T=JS&amp;NEWS=n&amp;CSC=Y&amp;PAGE=booktext&amp;D=books&amp;AN=01787230$&amp;XPATH=/PG(0)"/>
    <hyperlink ref="L18" r:id="rId342" display="http://ovidsp.ovid.com/ovidweb.cgi?T=JS&amp;NEWS=n&amp;CSC=Y&amp;PAGE=booktext&amp;D=books&amp;AN=01833046$&amp;XPATH=/PG(0)"/>
    <hyperlink ref="L17" r:id="rId343" display="http://ovidsp.ovid.com/ovidweb.cgi?T=JS&amp;NEWS=n&amp;CSC=Y&amp;PAGE=booktext&amp;D=books&amp;AN=01787257$&amp;XPATH=/PG(0)"/>
    <hyperlink ref="L16" r:id="rId344" display="http://ovidsp.ovid.com/ovidweb.cgi?T=JS&amp;NEWS=n&amp;CSC=Y&amp;PAGE=booktext&amp;D=books&amp;AN=01787245$&amp;XPATH=/PG(0)"/>
    <hyperlink ref="L15" r:id="rId345" display="http://ovidsp.ovid.com/ovidweb.cgi?T=JS&amp;NEWS=n&amp;CSC=Y&amp;PAGE=booktext&amp;D=books&amp;AN=01787338$&amp;XPATH=/PG(0)"/>
    <hyperlink ref="L14" r:id="rId346" display="http://ovidsp.ovid.com/ovidweb.cgi?T=JS&amp;NEWS=n&amp;CSC=Y&amp;PAGE=booktext&amp;D=books&amp;AN=01735154$&amp;XPATH=/PG(0)"/>
    <hyperlink ref="L13" r:id="rId347" display="http://ovidsp.ovid.com/ovidweb.cgi?T=JS&amp;NEWS=n&amp;CSC=Y&amp;PAGE=booktext&amp;D=books&amp;AN=01817265$&amp;XPATH=/PG(0)"/>
    <hyperlink ref="L12" r:id="rId348" display="http://ovidsp.ovid.com/ovidweb.cgi?T=JS&amp;NEWS=n&amp;CSC=Y&amp;PAGE=booktext&amp;D=books&amp;AN=01439391$&amp;XPATH=/PG(0)"/>
    <hyperlink ref="L11" r:id="rId349" display="http://ovidsp.ovid.com/ovidweb.cgi?T=JS&amp;NEWS=n&amp;CSC=Y&amp;PAGE=booktext&amp;D=books&amp;AN=01762482$&amp;XPATH=/PG(0)"/>
    <hyperlink ref="L10" r:id="rId350" display="http://ovidsp.ovid.com/ovidweb.cgi?T=JS&amp;NEWS=n&amp;CSC=Y&amp;PAGE=booktext&amp;D=books&amp;AN=01787277$&amp;XPATH=/PG(0)"/>
    <hyperlink ref="L178" r:id="rId351" display="http://ovidsp.ovid.com/ovidweb.cgi?T=JS&amp;NEWS=n&amp;CSC=Y&amp;PAGE=booktext&amp;D=books&amp;AN=01787263$&amp;XPATH=/PG(0)"/>
    <hyperlink ref="L4" r:id="rId352" display="http://ovidsp.ovid.com/ovidweb.cgi?T=JS&amp;NEWS=n&amp;CSC=Y&amp;PAGE=booktext&amp;D=books&amp;AN=01787244$&amp;XPATH=/PG(0)"/>
    <hyperlink ref="L95" r:id="rId353" display="http://ovidsp.ovid.com/ovidweb.cgi?T=JS&amp;NEWS=n&amp;CSC=Y&amp;PAGE=booktext&amp;D=books&amp;AN=01787248$&amp;XPATH=/PG(0)"/>
    <hyperlink ref="L94" r:id="rId354" display="http://ovidsp.ovid.com/ovidweb.cgi?T=JS&amp;NEWS=n&amp;CSC=Y&amp;PAGE=booktext&amp;D=books&amp;AN=01768402$&amp;XPATH=/PG(0)"/>
    <hyperlink ref="L93" r:id="rId355" display="http://ovidsp.ovid.com/ovidweb.cgi?T=JS&amp;NEWS=n&amp;CSC=Y&amp;PAGE=booktext&amp;D=books&amp;AN=01787352$&amp;XPATH=/PG(0)"/>
    <hyperlink ref="L92" r:id="rId356" display="http://ovidsp.ovid.com/ovidweb.cgi?T=JS&amp;NEWS=n&amp;CSC=Y&amp;PAGE=booktext&amp;D=books&amp;AN=01745946$&amp;XPATH=/PG(0)"/>
    <hyperlink ref="L91" r:id="rId357" display="http://ovidsp.ovid.com/ovidweb.cgi?T=JS&amp;NEWS=n&amp;CSC=Y&amp;PAGE=booktext&amp;D=books&amp;AN=01777259$&amp;XPATH=/PG(0)"/>
    <hyperlink ref="L179" r:id="rId358" display="http://ovidsp.ovid.com/ovidweb.cgi?T=JS&amp;NEWS=n&amp;CSC=Y&amp;PAGE=booktext&amp;D=books&amp;AN=01768403$&amp;XPATH=/PG(0)"/>
    <hyperlink ref="L90" r:id="rId359" display="http://ovidsp.ovid.com/ovidweb.cgi?T=JS&amp;NEWS=n&amp;CSC=Y&amp;PAGE=booktext&amp;D=books&amp;AN=01787276$&amp;XPATH=/PG(0)"/>
    <hyperlink ref="L89" r:id="rId360" display="http://ovidsp.ovid.com/ovidweb.cgi?T=JS&amp;NEWS=n&amp;CSC=Y&amp;PAGE=booktext&amp;D=books&amp;AN=01735159$&amp;XPATH=/PG(0)"/>
    <hyperlink ref="L88" r:id="rId361" display="http://ovidsp.ovid.com/ovidweb.cgi?T=JS&amp;NEWS=n&amp;CSC=Y&amp;PAGE=booktext&amp;D=books&amp;AN=01812590$&amp;XPATH=/PG(0)"/>
    <hyperlink ref="L87" r:id="rId362" display="http://ovidsp.ovid.com/ovidweb.cgi?T=JS&amp;NEWS=n&amp;CSC=Y&amp;PAGE=booktext&amp;D=books&amp;AN=01817268$&amp;XPATH=/PG(0)"/>
    <hyperlink ref="L86" r:id="rId363" display="http://ovidsp.ovid.com/ovidweb.cgi?T=JS&amp;NEWS=n&amp;CSC=Y&amp;PAGE=booktext&amp;D=books&amp;AN=01762475$&amp;XPATH=/PG(0)"/>
    <hyperlink ref="L85" r:id="rId364" display="http://ovidsp.ovid.com/ovidweb.cgi?T=JS&amp;NEWS=n&amp;CSC=Y&amp;PAGE=booktext&amp;D=books&amp;AN=01833077$&amp;XPATH=/PG(0)"/>
    <hyperlink ref="L84" r:id="rId365" display="http://ovidsp.ovid.com/ovidweb.cgi?T=JS&amp;NEWS=n&amp;CSC=Y&amp;PAGE=booktext&amp;D=books&amp;AN=01762484$&amp;XPATH=/PG(0)"/>
    <hyperlink ref="L83" r:id="rId366" display="http://ovidsp.ovid.com/ovidweb.cgi?T=JS&amp;NEWS=n&amp;CSC=Y&amp;PAGE=booktext&amp;D=books&amp;AN=01735157$&amp;XPATH=/PG(0)"/>
    <hyperlink ref="L82" r:id="rId367" display="http://ovidsp.ovid.com/ovidweb.cgi?T=JS&amp;NEWS=n&amp;CSC=Y&amp;PAGE=booktext&amp;D=books&amp;AN=01787275$&amp;XPATH=/PG(0)"/>
    <hyperlink ref="L81" r:id="rId368" display="http://ovidsp.ovid.com/ovidweb.cgi?T=JS&amp;NEWS=n&amp;CSC=Y&amp;PAGE=booktext&amp;D=books&amp;AN=01833045$&amp;XPATH=/PG(0)"/>
    <hyperlink ref="L80" r:id="rId369" display="http://ovidsp.ovid.com/ovidweb.cgi?T=JS&amp;NEWS=n&amp;CSC=Y&amp;PAGE=booktext&amp;D=books&amp;AN=01735166$&amp;XPATH=/PG(0)"/>
    <hyperlink ref="L79" r:id="rId370" display="http://ovidsp.ovid.com/ovidweb.cgi?T=JS&amp;NEWS=n&amp;CSC=Y&amp;PAGE=booktext&amp;D=books&amp;AN=01833044$&amp;XPATH=/PG(0)"/>
    <hyperlink ref="L78" r:id="rId371" display="http://ovidsp.ovid.com/ovidweb.cgi?T=JS&amp;NEWS=n&amp;CSC=Y&amp;PAGE=booktext&amp;D=books&amp;AN=01762465$&amp;XPATH=/PG(0)"/>
  </hyperlinks>
  <printOptions/>
  <pageMargins left="0.31496062992125984" right="0.2362204724409449" top="0.35433070866141736" bottom="0.35433070866141736" header="0.31496062992125984" footer="0.31496062992125984"/>
  <pageSetup fitToHeight="6" horizontalDpi="600" verticalDpi="600" orientation="landscape" paperSize="9" scale="43" r:id="rId373"/>
  <drawing r:id="rId3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NTNU</dc:creator>
  <cp:keywords/>
  <dc:description/>
  <cp:lastModifiedBy>user</cp:lastModifiedBy>
  <cp:lastPrinted>2015-12-07T03:01:40Z</cp:lastPrinted>
  <dcterms:created xsi:type="dcterms:W3CDTF">2015-11-19T03:25:45Z</dcterms:created>
  <dcterms:modified xsi:type="dcterms:W3CDTF">2015-12-24T09:18:16Z</dcterms:modified>
  <cp:category/>
  <cp:version/>
  <cp:contentType/>
  <cp:contentStatus/>
</cp:coreProperties>
</file>