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" windowWidth="13020" windowHeight="8220" activeTab="1"/>
  </bookViews>
  <sheets>
    <sheet name="ABC-CLIO 156種 213冊" sheetId="1" r:id="rId1"/>
    <sheet name="增購" sheetId="2" r:id="rId2"/>
  </sheets>
  <definedNames>
    <definedName name="_xlnm._FilterDatabase" localSheetId="0" hidden="1">'ABC-CLIO 156種 213冊'!$A$1:$N$157</definedName>
  </definedNames>
  <calcPr fullCalcOnLoad="1"/>
</workbook>
</file>

<file path=xl/sharedStrings.xml><?xml version="1.0" encoding="utf-8"?>
<sst xmlns="http://schemas.openxmlformats.org/spreadsheetml/2006/main" count="1449" uniqueCount="1032">
  <si>
    <t>Consumer Survival: An Encyclopedia of Consumer Rights, Safety, and Protection</t>
  </si>
  <si>
    <t>Reiboldt, Wendy</t>
  </si>
  <si>
    <t>Business: Management</t>
  </si>
  <si>
    <t>Cutting Costs: Successful Strategies for Improving Productivity</t>
  </si>
  <si>
    <t>Neu, Fred H.</t>
  </si>
  <si>
    <t>Geography and World Cultures: Culture and Society</t>
  </si>
  <si>
    <t>Ethnic Groups of South Asia and the Pacific: An Encyclopedia</t>
  </si>
  <si>
    <t>Minahan, James B.</t>
  </si>
  <si>
    <t>Library Programs and Services: Educational and Teaching Resources</t>
  </si>
  <si>
    <t>Four by Four: Practical Methods for Writing Persuasively</t>
  </si>
  <si>
    <t>Carroll, Joyce Armstrong</t>
  </si>
  <si>
    <t>Libraries Unlimited</t>
  </si>
  <si>
    <t>Religion and Mythology: Religion and Science</t>
  </si>
  <si>
    <t>A New Biology of Religion: Spiritual Practice and the Life of the Body</t>
  </si>
  <si>
    <t>Steinberg, Michael</t>
  </si>
  <si>
    <t>Business: Careers</t>
  </si>
  <si>
    <t>Future Jobs: Solving the Employment and Skills Crisis</t>
  </si>
  <si>
    <t>Gordon, Edward E.</t>
  </si>
  <si>
    <t>Psychology: Psychology (General)</t>
  </si>
  <si>
    <t>100 Years of Happiness: Insights and Findings from the Experts</t>
  </si>
  <si>
    <t>Carlin, Nathan</t>
  </si>
  <si>
    <t>Religion and Mythology: Comparative Religion</t>
  </si>
  <si>
    <t>Asian Perspectives on the World's Religions after September 11</t>
  </si>
  <si>
    <t>Sharma, Arvind</t>
  </si>
  <si>
    <t>Librarianship: Digital Technology in the Library</t>
  </si>
  <si>
    <t>eBook Revolution, The: A Primer for Librarians on the Front Lines</t>
  </si>
  <si>
    <t>Sheehan, Kate</t>
  </si>
  <si>
    <t>Economics: Economic Policy</t>
  </si>
  <si>
    <t>Economics of Inequality, Poverty, and Discrimination in the 21st Century, The</t>
  </si>
  <si>
    <t>Rycroft, Robert S.</t>
  </si>
  <si>
    <t>Faces around the World: A Cultural Encyclopedia of the Human Face</t>
  </si>
  <si>
    <t>DeMello, Margo</t>
  </si>
  <si>
    <t>Freedom Without Borders: How to Invest, Expatriate, and Retire Overseas for Personal and Financial Success</t>
  </si>
  <si>
    <t>Barber, Hoyt</t>
  </si>
  <si>
    <t>Librarianship: Management, Administration, and Finance</t>
  </si>
  <si>
    <t>Higher Education Outcomes Assessment for the Twenty-First Century</t>
  </si>
  <si>
    <t>Hernon, Peter</t>
  </si>
  <si>
    <t>Current Events and Issues: Science &amp; Technology</t>
  </si>
  <si>
    <t>Robots Are People Too: How Siri, Google Car, and Artificial Intelligence Will Force Us to Change Our Laws</t>
  </si>
  <si>
    <t>Weaver, John Frank</t>
  </si>
  <si>
    <t>Violence against Girls and Women: International Perspectives</t>
  </si>
  <si>
    <t>Sigal, Janet A.</t>
  </si>
  <si>
    <t>Women's Studies: Women's Studies (General)</t>
  </si>
  <si>
    <t>Women's Roles in Asia</t>
  </si>
  <si>
    <t>Nadeau, Kathleen</t>
  </si>
  <si>
    <t>American History: American History (General)</t>
  </si>
  <si>
    <t>100 People Who Changed 20th-Century America</t>
  </si>
  <si>
    <t>Cross, Mary</t>
  </si>
  <si>
    <t>Psychology: Abnormal Psychology</t>
  </si>
  <si>
    <t>Abnormal Psychology across the Ages</t>
  </si>
  <si>
    <t>Plante, Thomas G.</t>
  </si>
  <si>
    <t>American History: 1946-1989 - Cold War and Cultural Conflict</t>
  </si>
  <si>
    <t>Anti-Communism in Twentieth-Century America: A Critical History</t>
  </si>
  <si>
    <t>Ceplair, Larry</t>
  </si>
  <si>
    <t>Security Studies: International/Transnational Security</t>
  </si>
  <si>
    <t>Banning Weapons of Mass Destruction</t>
  </si>
  <si>
    <t>Mattis, Frederick N.</t>
  </si>
  <si>
    <t>Popular Culture: Sports, Recreation, &amp; Leisure</t>
  </si>
  <si>
    <t>BASE Jumping: The Ultimate Guide</t>
  </si>
  <si>
    <t>Laurendeau, Jason</t>
  </si>
  <si>
    <t>Battle of the Century, The: Dempsey, Carpentier, and the Birth of Modern Promotion</t>
  </si>
  <si>
    <t>Waltzer, Jim</t>
  </si>
  <si>
    <t>Library Programs and Services: Adult Services and Programs</t>
  </si>
  <si>
    <t>Blueprint for a Job Center at Your Library</t>
  </si>
  <si>
    <t>Kao, Bernice</t>
  </si>
  <si>
    <t>Geography and World Cultures: Countries and Regions</t>
  </si>
  <si>
    <t>Brazil Today: An Encyclopedia of Life in the Republic</t>
  </si>
  <si>
    <t>Crocitti, John J.</t>
  </si>
  <si>
    <t>Business: History</t>
  </si>
  <si>
    <t>Business Scandals, Corruption, and Reform: An Encyclopedia</t>
  </si>
  <si>
    <t>Giroux, Gary</t>
  </si>
  <si>
    <t>Popular Culture: Music &amp; Performing Arts</t>
  </si>
  <si>
    <t>Carlos Santana: A Biography</t>
  </si>
  <si>
    <t>Weinstein, Norman</t>
  </si>
  <si>
    <t>Carrie Underwood: A Biography</t>
  </si>
  <si>
    <t>Hackett, Vernell</t>
  </si>
  <si>
    <t>Geography and World Cultures: Folklore</t>
  </si>
  <si>
    <t>Celebrating Latino Folklore: An Encyclopedia of Cultural Traditions</t>
  </si>
  <si>
    <t>Library Programs and Services: Children and YA Programs</t>
  </si>
  <si>
    <t>Community Library Programs That Work: Building Youth and Family Literacy</t>
  </si>
  <si>
    <t>Maddigan, Beth</t>
  </si>
  <si>
    <t>Library Programs and Services: Information Literacy, Inquiry, and Student Research</t>
  </si>
  <si>
    <t>Concise Guide to Information Literacy</t>
  </si>
  <si>
    <t>Lanning, Scott</t>
  </si>
  <si>
    <t>Military History: Early Modern Period</t>
  </si>
  <si>
    <t>Conflict in the Early Americas: An Encyclopedia of the Spanish Empire's Aztec, Incan, and Mayan Conquests</t>
  </si>
  <si>
    <t>Seaman, Rebecca M.</t>
  </si>
  <si>
    <t>Security Studies: U.S. Foreign Policy</t>
  </si>
  <si>
    <t>Conflicting Currents: Japan and the United States in the Pacific</t>
  </si>
  <si>
    <t>Murray, Williamson</t>
  </si>
  <si>
    <t>World History: 19th Century</t>
  </si>
  <si>
    <t>Courtship and Marriage in Victorian England</t>
  </si>
  <si>
    <t>Phegley, Jennifer</t>
  </si>
  <si>
    <t>Crash Course in Library Services to People with Disabilities</t>
  </si>
  <si>
    <t>Roberts, Ann</t>
  </si>
  <si>
    <t>Criminal Psychology</t>
  </si>
  <si>
    <t>Helfgott, Jacqueline B.</t>
  </si>
  <si>
    <t>Culture and Customs of Bolivia</t>
  </si>
  <si>
    <t>Galv?n, Javier A.</t>
  </si>
  <si>
    <t>Culture and Customs of Croatia</t>
  </si>
  <si>
    <t>Cvitanic, Marilyn</t>
  </si>
  <si>
    <t>Culture and Customs of Gambia</t>
  </si>
  <si>
    <t>Saine, Abdoulaye</t>
  </si>
  <si>
    <t>Culture and Customs of Greece</t>
  </si>
  <si>
    <t>Leontis, Artemis</t>
  </si>
  <si>
    <t>Culture and Customs of Honduras</t>
  </si>
  <si>
    <t>Gold, Janet N.</t>
  </si>
  <si>
    <t>Culture and Customs of Hungary</t>
  </si>
  <si>
    <t>Buranbaeva, Oksana</t>
  </si>
  <si>
    <t>Culture and Customs of Libya</t>
  </si>
  <si>
    <t>Falola, Toyin</t>
  </si>
  <si>
    <t>Culture and Customs of Mali</t>
  </si>
  <si>
    <t>Schulz, Dorothea E.</t>
  </si>
  <si>
    <t>Culture and Customs of Namibia</t>
  </si>
  <si>
    <t>Ejikeme, Anene</t>
  </si>
  <si>
    <t>Culture and Customs of Norway</t>
  </si>
  <si>
    <t>O'Leary, Margaret Hayford</t>
  </si>
  <si>
    <t>Culture and Customs of Singapore and Malaysia</t>
  </si>
  <si>
    <t>Koh, Jaime</t>
  </si>
  <si>
    <t>Culture and Customs of Sweden</t>
  </si>
  <si>
    <t>Nordstrom, Byron J.</t>
  </si>
  <si>
    <t>Culture and Customs of Tanzania</t>
  </si>
  <si>
    <t>Otiso, Kefa M.</t>
  </si>
  <si>
    <t>Culture and Customs of the Arab Gulf States</t>
  </si>
  <si>
    <t>Torstrick, Rebecca L.</t>
  </si>
  <si>
    <t>Culture and Customs of the Hmong</t>
  </si>
  <si>
    <t>Lee, Gary Yia</t>
  </si>
  <si>
    <t>Religion and Mythology: Religion (General)</t>
  </si>
  <si>
    <t>Death Gods: An Encyclopedia of the Rulers, Evil Spirits, and Geographies of the Dead</t>
  </si>
  <si>
    <t>Abel, Ernest L.</t>
  </si>
  <si>
    <t>Encyclopedia of Stock Car Racing</t>
  </si>
  <si>
    <t>Freedman, Lew</t>
  </si>
  <si>
    <t>Encyclopedia of Video Games: The Culture, Technology, and Art of Gaming</t>
  </si>
  <si>
    <t>Wolf, Mark J. P.</t>
  </si>
  <si>
    <t>Science, Technology, and Environment: Environment</t>
  </si>
  <si>
    <t>Environmental Movements around the World: Shades of Green in Politics and Culture</t>
  </si>
  <si>
    <t>Doyle, Timothy</t>
  </si>
  <si>
    <t>Ethnic Groups of the Americas: An Encyclopedia</t>
  </si>
  <si>
    <t>Library Programs and Services: Children and YA Collections</t>
  </si>
  <si>
    <t>Family Matters: Adoption and Foster Care in Children's Literature</t>
  </si>
  <si>
    <t>Meese, Ruth Lyn</t>
  </si>
  <si>
    <t>Food and Drink in American History: A Full Course Encyclopedia</t>
  </si>
  <si>
    <t>Smith, Andrew F.</t>
  </si>
  <si>
    <t>Library Programs and Services: Readers' Advisory and Leisure Reading</t>
  </si>
  <si>
    <t>Food Lit: A Reader's Guide to Epicurean Nonfiction</t>
  </si>
  <si>
    <t>Stoeger, Melissa Brackney</t>
  </si>
  <si>
    <t>Library Programs and Services: Reading and Literacy Promotion</t>
  </si>
  <si>
    <t>Gateway to Reading: 250+ Author Games and Booktalks to Motivate Middle Readers</t>
  </si>
  <si>
    <t>Polette, Nancy J.</t>
  </si>
  <si>
    <t>Geopolitics: A Guide to the Issues</t>
  </si>
  <si>
    <t>Chapman, Bert</t>
  </si>
  <si>
    <t>Popular Culture: Icons and Celebrities</t>
  </si>
  <si>
    <t>George Clooney: An Actor Looking for a Role</t>
  </si>
  <si>
    <t>Browning, Mark</t>
  </si>
  <si>
    <t>Getting Beyond Interesting: Teaching Students the Vocabulary of Appeal to Discuss Their Reading</t>
  </si>
  <si>
    <t>Nesi, Olga M.</t>
  </si>
  <si>
    <t>Getting Your Share of the Pie: The Complete Guide to Finding Grants</t>
  </si>
  <si>
    <t>Mann, Valerie J.</t>
  </si>
  <si>
    <t>Gold: A Cultural Encyclopedia</t>
  </si>
  <si>
    <t>Venable, Shannon L.</t>
  </si>
  <si>
    <t>Hackers and Hacking: A Reference Handbook</t>
  </si>
  <si>
    <t>Holt, Thomas J.</t>
  </si>
  <si>
    <t>Librarianship: Acquisitions and Collection Development</t>
  </si>
  <si>
    <t>Handbook for Asian Studies Specialists: A Guide to Research Materials and Collection Building Tools</t>
  </si>
  <si>
    <t>Asato, Noriko</t>
  </si>
  <si>
    <t>Popular Culture: Popular Culture (General)</t>
  </si>
  <si>
    <t>Icons of the American Comic Book: From Captain America to Wonder Woman</t>
  </si>
  <si>
    <t>Duncan, Randy</t>
  </si>
  <si>
    <t>Security Studies: U.S. Defense Policy and Programs</t>
  </si>
  <si>
    <t>Intelligence Collection: How to Plan and Execute Intelligence Collection in Complex Environments</t>
  </si>
  <si>
    <t>Hall, Wayne Michael</t>
  </si>
  <si>
    <t>Librarianship: Libraries and Librarianship</t>
  </si>
  <si>
    <t>Introduction to the Library and Information Professions: Second Edition</t>
  </si>
  <si>
    <t>Greer, Roger C.</t>
  </si>
  <si>
    <t>Iran, Israel, and the United States: Regime Security vs. Political Legitimacy</t>
  </si>
  <si>
    <t>Roshandel, Jalil</t>
  </si>
  <si>
    <t>Security Studies: Security Studies (General)</t>
  </si>
  <si>
    <t>Islamic Fundamentalism: An Introduction, Third Edition</t>
  </si>
  <si>
    <t>Davidson, Lawrence</t>
  </si>
  <si>
    <t>Jesus Rocks the World: The Definitive History of Contemporary Christian Music</t>
  </si>
  <si>
    <t>Gersztyn, Bob</t>
  </si>
  <si>
    <t>Race and Ethnicity: Latino/Hispanic Studies</t>
  </si>
  <si>
    <t>Latina's Guide to Success in the Workplace, The</t>
  </si>
  <si>
    <t>Guilbault, Rose Castillo</t>
  </si>
  <si>
    <t>Manufacturing Green Prosperity: The Power to Rebuild the American Middle Class</t>
  </si>
  <si>
    <t>Rynn, Jon</t>
  </si>
  <si>
    <t>Marine and Coastal Law: Cases and Materials, Second Edition</t>
  </si>
  <si>
    <t>Nixon, Dennis W.</t>
  </si>
  <si>
    <t>Marriage Customs of the World: An Encyclopedia of Dating Customs and Wedding Traditions, Expanded Second Edition</t>
  </si>
  <si>
    <t>Monger, George P.</t>
  </si>
  <si>
    <t>Business: Strategy</t>
  </si>
  <si>
    <t>Mastering Strategy: Workshops for Business Success</t>
  </si>
  <si>
    <t>Braun, Michael R.</t>
  </si>
  <si>
    <t>Library Programs and Services: Readers Theatre Resources</t>
  </si>
  <si>
    <t>Multi-Grade Readers Theatre: Stories about Short Story and Book Authors</t>
  </si>
  <si>
    <t>Pfeffinger, Charla R.</t>
  </si>
  <si>
    <t>Geography and World Cultures: Geopolitics</t>
  </si>
  <si>
    <t>Nation Shapes: The Story behind the World's Borders</t>
  </si>
  <si>
    <t>Shelley, Fred M.</t>
  </si>
  <si>
    <t>Security Studies: Conflict/War</t>
  </si>
  <si>
    <t>Pacific War and Its Political Legacies, The</t>
  </si>
  <si>
    <t>Roy, Denny</t>
  </si>
  <si>
    <t>Security Studies: Terrorism</t>
  </si>
  <si>
    <t>Palestine Liberation Organization, The: Terrorism and Prospects for Peace in the Holy Land</t>
  </si>
  <si>
    <t>Baracskay, Daniel</t>
  </si>
  <si>
    <t>Business: Business (General)</t>
  </si>
  <si>
    <t>Patent Law Essentials: A Concise Guide, Fourth Edition</t>
  </si>
  <si>
    <t>Durham, Alan L.</t>
  </si>
  <si>
    <t>Politics and Government in China</t>
  </si>
  <si>
    <t>Liu, Guoli</t>
  </si>
  <si>
    <t>Popular Controversies in World History: Investigating History's Intriguing Questions</t>
  </si>
  <si>
    <t>Danver, Steven L.</t>
  </si>
  <si>
    <t>Business: Leadership</t>
  </si>
  <si>
    <t>Putting Your Values to Work: Becoming the Leader Others Want to Follow</t>
  </si>
  <si>
    <t>Fairholm, Matthew R.</t>
  </si>
  <si>
    <t>Read On...Sports: Reading Lists for Every Taste</t>
  </si>
  <si>
    <t>Clark, Craig A.</t>
  </si>
  <si>
    <t>Readers Theatre for Global Explorers</t>
  </si>
  <si>
    <t>Bennett, Doraine</t>
  </si>
  <si>
    <t>Realist Tradition in International Relations, The: The Foundations of Western Order</t>
  </si>
  <si>
    <t>Zellen, Barry Scott</t>
  </si>
  <si>
    <t>Saudi Arabia and the Gulf Arab States Today: An Encyclopedia of Life in the Arab States</t>
  </si>
  <si>
    <t>American History: 1930-1945 - New Deal and WWII</t>
  </si>
  <si>
    <t>Waking to Danger: Americans and Nazi Germany, 1933-1941</t>
  </si>
  <si>
    <t>Rosenbaum, Robert A.</t>
  </si>
  <si>
    <t>We Are What We Sell: How Advertising Shapes American Life. . . and Always Has</t>
  </si>
  <si>
    <t>Coombs, Danielle Sarver</t>
  </si>
  <si>
    <t>Politics, Law, and Government: Comparative Politics</t>
  </si>
  <si>
    <t>When Political Parties Die: A Cross-National Analysis of Disalignment and Realignment</t>
  </si>
  <si>
    <t>Mack, Charles S.</t>
  </si>
  <si>
    <t>Current Events and Issues: International Issues</t>
  </si>
  <si>
    <t>World Energy Crisis: A Reference Handbook</t>
  </si>
  <si>
    <t>Newton, David E.</t>
  </si>
  <si>
    <t>Crash Course in Dealing with Difficult Library Customers</t>
  </si>
  <si>
    <t>Mosley, Shelley E.</t>
  </si>
  <si>
    <t>Heaven, Hell, and the Afterlife: Eternity in Judaism, Christianity, and Islam</t>
  </si>
  <si>
    <t>Ellens, J. Harold</t>
  </si>
  <si>
    <t>History of American Cooking</t>
  </si>
  <si>
    <t>Smith, Merril D.</t>
  </si>
  <si>
    <t>A Guided Inquiry Approach to High School Research</t>
  </si>
  <si>
    <t>Schmidt, Randell K.</t>
  </si>
  <si>
    <t>A Nation with the Soul of a Church: How Christian Proclamation Has Shaped American History</t>
  </si>
  <si>
    <t>Edwards, O.C. Jr.</t>
  </si>
  <si>
    <t>American Sports: A History of Icons, Idols, and Ideas</t>
  </si>
  <si>
    <t>Nelson, Murry R.</t>
  </si>
  <si>
    <t>Race and Ethnicity: African American Studies</t>
  </si>
  <si>
    <t>Civil Rights Movement</t>
  </si>
  <si>
    <t>Wilson, Jamie J.</t>
  </si>
  <si>
    <t>Current Events and Issues: Environment</t>
  </si>
  <si>
    <t>Climate Change: An Encyclopedia of Science and History</t>
  </si>
  <si>
    <t>Black, Brian C.</t>
  </si>
  <si>
    <t>Librarianship: School Library Management</t>
  </si>
  <si>
    <t>Conducting Action Research to Evaluate Your School Library</t>
  </si>
  <si>
    <t>Sykes, Judith A.</t>
  </si>
  <si>
    <t>Cult of Individualism, The: A History of Disengagement in American Life</t>
  </si>
  <si>
    <t>Barlow, Aaron</t>
  </si>
  <si>
    <t>Psychology: Social Psychology</t>
  </si>
  <si>
    <t>Eating Disorders: An Encyclopedia of Causes, Treatment, and Prevention</t>
  </si>
  <si>
    <t>Reel, Justine J.</t>
  </si>
  <si>
    <t>Economics: Economic History</t>
  </si>
  <si>
    <t>Economic Thinkers: A Biographical Encyclopedia</t>
  </si>
  <si>
    <t>Dieterle, David A.</t>
  </si>
  <si>
    <t>Geography and World Cultures: Physical Geography and Environment</t>
  </si>
  <si>
    <t>Encyclopedia of Cultivated Plants: From Acacia to Zinnia</t>
  </si>
  <si>
    <t>Cumo, Christopher</t>
  </si>
  <si>
    <t>Encyclopedia of National Dress: Traditional Clothing around the World</t>
  </si>
  <si>
    <t>Condra, Jill</t>
  </si>
  <si>
    <t>Faiths across Time: 5,000 Years of Religious History</t>
  </si>
  <si>
    <t>Melton, J. Gordon</t>
  </si>
  <si>
    <t>Financial Justice: The People's Campaign to Stop Lender Abuse</t>
  </si>
  <si>
    <t>Kirsch, Larry</t>
  </si>
  <si>
    <t>Floating Collections: A Collection Development Model for Long-Term Success</t>
  </si>
  <si>
    <t>Bartlett, Wendy K.</t>
  </si>
  <si>
    <t>Going Places: A Reader's Guide to Travel Narratives</t>
  </si>
  <si>
    <t>Burgin, Robert</t>
  </si>
  <si>
    <t>Handheld Library, The: Mobile Technology and the Librarian</t>
  </si>
  <si>
    <t>Peters, Thomas A.</t>
  </si>
  <si>
    <t>Hats and Headwear around the World: A Cultural Encyclopedia</t>
  </si>
  <si>
    <t>Chico, Beverly</t>
  </si>
  <si>
    <t>Managing Volunteers: How to Maximize Your Most Valuable Resource</t>
  </si>
  <si>
    <t>Sakaduski, Nancy</t>
  </si>
  <si>
    <t>Librarianship: Cataloging and Technical Services</t>
  </si>
  <si>
    <t>RDA Workbook, The: Learning the Basics of Resource Description and Access</t>
  </si>
  <si>
    <t>Mering, Margaret</t>
  </si>
  <si>
    <t>Library Programs and Services: Children and YA Services</t>
  </si>
  <si>
    <t>Reference Skills for the School Librarian: Tools and Tips, Third Edition</t>
  </si>
  <si>
    <t>Riedling, Ann Marlow</t>
  </si>
  <si>
    <t>Linworth</t>
  </si>
  <si>
    <t>Religion and Mythology: Religion and Politics</t>
  </si>
  <si>
    <t>Religious Nationalism: A Reference Handbook</t>
  </si>
  <si>
    <t>Omer, Atalia</t>
  </si>
  <si>
    <t>Rock Climbing: The Ultimate Guide</t>
  </si>
  <si>
    <t>Robinson, Victoria</t>
  </si>
  <si>
    <t>Sexual Misconduct and the Future of Mega-Churches: How Large Religious Organizations Go Astray</t>
  </si>
  <si>
    <t>Starks, Glenn L.</t>
  </si>
  <si>
    <t>Religion and Mythology: Theology and Spirituality</t>
  </si>
  <si>
    <t>Spiritualist Movement, The: Speaking with the Dead in America and around the World</t>
  </si>
  <si>
    <t>Moreman, Christopher M.</t>
  </si>
  <si>
    <t>Street Food around the World: An Encyclopedia of Food and Culture</t>
  </si>
  <si>
    <t>Kraig, Bruce</t>
  </si>
  <si>
    <t>Understanding the Global Market: Navigating the International Business Environment</t>
  </si>
  <si>
    <t>Keillor, Bruce D.</t>
  </si>
  <si>
    <t>Varieties of Magical Experience, The: Indigenous, Medieval, and Modern Magic</t>
  </si>
  <si>
    <t>Hume, Lynne</t>
  </si>
  <si>
    <t>Religion and Mythology: History of Religion</t>
  </si>
  <si>
    <t>Voices of Early Christianity: Documents from the Origins of Christianity</t>
  </si>
  <si>
    <t>Kaatz, Kevin W.</t>
  </si>
  <si>
    <t>Women's Rights: Documents Decoded</t>
  </si>
  <si>
    <t>Shouse, Aimee D.</t>
  </si>
  <si>
    <t>Health and Wellness: Health &amp; Wellness (General)</t>
  </si>
  <si>
    <t>A Student Guide to Health: Understanding the Facts, Trends, and Challenges</t>
  </si>
  <si>
    <t>Ozer, Yvette Malamud</t>
  </si>
  <si>
    <t>America Goes Green: An Encyclopedia of Eco-Friendly Culture in the United States</t>
  </si>
  <si>
    <t>White, Kim Kennedy</t>
  </si>
  <si>
    <t>American History through American Sports: From Colonial Lacrosse to Extreme Sports</t>
  </si>
  <si>
    <t>Arms Control Policy: A Guide to the Issues</t>
  </si>
  <si>
    <t>Chevrier, Marie Isabelle</t>
  </si>
  <si>
    <t>Popular Culture: Film</t>
  </si>
  <si>
    <t>Coppolas, The: A Family Business</t>
  </si>
  <si>
    <t>LoBrutto, Vincent</t>
  </si>
  <si>
    <t>Entertainment Industry: A Reference Handbook</t>
  </si>
  <si>
    <t>Haupert, Michael J.</t>
  </si>
  <si>
    <t>Business: Marketing, Advertising, Sales</t>
  </si>
  <si>
    <t>Marketing in the 21st Century and Beyond: Timeless Strategies for Success, Condensed Edition</t>
  </si>
  <si>
    <t>Mexico Today: An Encyclopedia of Life in the Republic</t>
  </si>
  <si>
    <t>Saragoza, Alex M.</t>
  </si>
  <si>
    <t>Library Programs and Services: Educational Technology</t>
  </si>
  <si>
    <t>Networked Library, The: A Guide for the Educational Use of Social Networking Sites</t>
  </si>
  <si>
    <t>Purcell, Melissa A.</t>
  </si>
  <si>
    <t>Prophylactic Mastectomy: Insights from Women Who Chose to Reduce Their Risk</t>
  </si>
  <si>
    <t>Patenaude, Andrea Farkas</t>
  </si>
  <si>
    <t>Race and Ethnicity: American Indian Studies</t>
  </si>
  <si>
    <t>Reservation Capitalism: Economic Development in Indian Country</t>
  </si>
  <si>
    <t>Miller, Robert J.</t>
  </si>
  <si>
    <t>Social Networking for Schools</t>
  </si>
  <si>
    <t>Baule, Steven M.</t>
  </si>
  <si>
    <t>Voices of Unbelief: Documents from Atheists and Agnostics</t>
  </si>
  <si>
    <t>McGowan, Dale</t>
  </si>
  <si>
    <t>Working in Your Major: How to Find a Job When You Graduate</t>
  </si>
  <si>
    <t>Ghilani, Mary E.</t>
  </si>
  <si>
    <t>American History: 1860-1900 - War and Unification</t>
  </si>
  <si>
    <t>The Civil War in the East: Struggle, Stalemate, and Victory</t>
  </si>
  <si>
    <t>Simpson, Brooks D.</t>
  </si>
  <si>
    <t>Herrera-Sobek, María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</si>
  <si>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</si>
  <si>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</si>
  <si>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</si>
  <si>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</si>
  <si>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</si>
  <si>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</si>
  <si>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</si>
  <si>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</si>
  <si>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</si>
  <si>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</si>
  <si>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Arts &amp; Humanities &amp; Social Science</t>
  </si>
  <si>
    <t>Business: International Business</t>
  </si>
  <si>
    <t>New Asia, The: Business Strategies for the Economic Region That Is Shaking Up the World</t>
  </si>
  <si>
    <t>James, David</t>
  </si>
  <si>
    <t>Praeger</t>
  </si>
  <si>
    <t>Business: Finance/Investments/Banking</t>
  </si>
  <si>
    <t>Entrepreneur's Guide to Financial Statements, The</t>
  </si>
  <si>
    <t>Worrell, David</t>
  </si>
  <si>
    <t>World History: World History (General)</t>
  </si>
  <si>
    <t>Daily Life through Trade: Buying and Selling in World History</t>
  </si>
  <si>
    <t>Anderson, James M.</t>
  </si>
  <si>
    <t>Greenwood</t>
  </si>
  <si>
    <t>Politics, Law, and Government: Law</t>
  </si>
  <si>
    <t>Internet and the Law: Technology, Society, and Compromises, Second Edition</t>
  </si>
  <si>
    <t>Schwabach, Aaron</t>
  </si>
  <si>
    <t>ABC-CLIO</t>
  </si>
  <si>
    <t>Business: Business Communications</t>
  </si>
  <si>
    <t>Proposal Planning &amp; Writing: Fifth Edition</t>
  </si>
  <si>
    <t>Miner, Jeremy T.</t>
  </si>
  <si>
    <t>Psychology: Child &amp; Teen Psychology</t>
  </si>
  <si>
    <t>Bullying</t>
  </si>
  <si>
    <t>Kuykendall, Sally</t>
  </si>
  <si>
    <t>Geography and World Cultures: Geography and World Cultures (General)</t>
  </si>
  <si>
    <t>Capital Cities around the World: An Encyclopedia of Geography, History, and Culture</t>
  </si>
  <si>
    <t>Cybriwsky, Roman Adrian</t>
  </si>
  <si>
    <t>Politics, Law, and Government: U.S. Public Policy &amp; Administration</t>
  </si>
  <si>
    <t>Maisel, Sebastian</t>
  </si>
  <si>
    <t>Health and Wellness: Love, Sex, and Sexuality</t>
  </si>
  <si>
    <t>Sex Talk: The Role of Communication in Intimate Relationships</t>
  </si>
  <si>
    <t>Noland, Carey M.</t>
  </si>
  <si>
    <t>Business: Entrepreneurship</t>
  </si>
  <si>
    <t>Sink or Swim: How Lessons from the Titanic Can Save Your Family Business</t>
  </si>
  <si>
    <t>Cale, Priscilla M.</t>
  </si>
  <si>
    <t>States of Mexico, The: A Reference Guide to History and Culture</t>
  </si>
  <si>
    <t>Standish, Peter</t>
  </si>
  <si>
    <t>Strategic Management in the 21st Century</t>
  </si>
  <si>
    <t>Wilkinson, Timothy J.</t>
  </si>
  <si>
    <t>Strategies for Building a Web 2.0 Learning Environment</t>
  </si>
  <si>
    <t>Tu, Chih-Hsiung</t>
  </si>
  <si>
    <t>Tax Reform: A Reference Handbook, Second Edition</t>
  </si>
  <si>
    <t>Jurinski, James John</t>
  </si>
  <si>
    <t>Library Programs and Services: Curriculum and Instruction Resources for Librarians</t>
  </si>
  <si>
    <t>Teaching STEM and Common Core with Mentor Texts: Collaborative Lesson Plans, K–5</t>
  </si>
  <si>
    <t>Suen, Anastasia</t>
  </si>
  <si>
    <t>Popular Culture: Media, Television, &amp; Radio</t>
  </si>
  <si>
    <t>Triumph of Reality TV, The: The Revolution in American Television</t>
  </si>
  <si>
    <t>Edwards, Leigh H.</t>
  </si>
  <si>
    <t>Turmoil in American Public Policy: Science, Democracy, and the Environment</t>
  </si>
  <si>
    <t>Alm, Leslie R.</t>
  </si>
  <si>
    <t>序號</t>
  </si>
  <si>
    <t>杜威十進分類號</t>
  </si>
  <si>
    <t>國會分類號</t>
  </si>
  <si>
    <t>連結</t>
  </si>
  <si>
    <t>9781610690867</t>
  </si>
  <si>
    <t>9781440803635</t>
  </si>
  <si>
    <t>9781610692885</t>
  </si>
  <si>
    <t>9780313393860</t>
  </si>
  <si>
    <t>9781440802850</t>
  </si>
  <si>
    <t>9780313398377</t>
  </si>
  <si>
    <t>9780313397530</t>
  </si>
  <si>
    <t>9781440800481</t>
  </si>
  <si>
    <t>9780313378973</t>
  </si>
  <si>
    <t>9780313365393</t>
  </si>
  <si>
    <t>9780313383984</t>
  </si>
  <si>
    <t>9780313382451</t>
  </si>
  <si>
    <t>9781610691536</t>
  </si>
  <si>
    <t>9780313346736</t>
  </si>
  <si>
    <t>9781440800283</t>
  </si>
  <si>
    <t>9781440800689</t>
  </si>
  <si>
    <t>9781610692489</t>
  </si>
  <si>
    <t>9780313354212</t>
  </si>
  <si>
    <t>9780313378522</t>
  </si>
  <si>
    <t>9780313343407</t>
  </si>
  <si>
    <t>9781440804274</t>
  </si>
  <si>
    <t>9781598847628</t>
  </si>
  <si>
    <t>9781610692649</t>
  </si>
  <si>
    <t>9781610691918</t>
  </si>
  <si>
    <t>9781610690782</t>
  </si>
  <si>
    <t>9781598847772</t>
  </si>
  <si>
    <t>9780313351600</t>
  </si>
  <si>
    <t>9781598849370</t>
  </si>
  <si>
    <t>9780313375354</t>
  </si>
  <si>
    <t>9781610692847</t>
  </si>
  <si>
    <t>9781610690560</t>
  </si>
  <si>
    <t>9780313396083</t>
  </si>
  <si>
    <t>9781440828300</t>
  </si>
  <si>
    <t>9780313383649</t>
  </si>
  <si>
    <t>9780313351181</t>
  </si>
  <si>
    <t>9780313359118</t>
  </si>
  <si>
    <t>9780313342974</t>
  </si>
  <si>
    <t>9780313341809</t>
  </si>
  <si>
    <t>9780313383700</t>
  </si>
  <si>
    <t>9780313378607</t>
  </si>
  <si>
    <t>9780313359132</t>
  </si>
  <si>
    <t>9780313358920</t>
  </si>
  <si>
    <t>9780313362491</t>
  </si>
  <si>
    <t>9780313351167</t>
  </si>
  <si>
    <t>9780313343728</t>
  </si>
  <si>
    <t>9780313087080</t>
  </si>
  <si>
    <t>9780313056215</t>
  </si>
  <si>
    <t>9780313345272</t>
  </si>
  <si>
    <t>9781440829246</t>
  </si>
  <si>
    <t>9780313363252</t>
  </si>
  <si>
    <t>9780313357138</t>
  </si>
  <si>
    <t>9781440800597</t>
  </si>
  <si>
    <t>9781610691840</t>
  </si>
  <si>
    <t>9780313397479</t>
  </si>
  <si>
    <t>9780313396922</t>
  </si>
  <si>
    <t>9781598847758</t>
  </si>
  <si>
    <t>9780313376375</t>
  </si>
  <si>
    <t>9780313387104</t>
  </si>
  <si>
    <t>9780313379376</t>
  </si>
  <si>
    <t>9781440829369</t>
  </si>
  <si>
    <t>9780313393549</t>
  </si>
  <si>
    <t>9781598846607</t>
  </si>
  <si>
    <t>9781610691642</t>
  </si>
  <si>
    <t>9781598846188</t>
  </si>
  <si>
    <t>9781610690263</t>
  </si>
  <si>
    <t>9781591587835</t>
  </si>
  <si>
    <t>9781440829529</t>
  </si>
  <si>
    <t>9781598847444</t>
  </si>
  <si>
    <t>9781610692335</t>
  </si>
  <si>
    <t>9781610693769</t>
  </si>
  <si>
    <t>9781598849516</t>
  </si>
  <si>
    <t>9780313393921</t>
  </si>
  <si>
    <t>9781440829345</t>
  </si>
  <si>
    <t>9781610694247</t>
  </si>
  <si>
    <t>9780313385803</t>
  </si>
  <si>
    <t>9780313396229</t>
  </si>
  <si>
    <t>9781610692250</t>
  </si>
  <si>
    <t>9780313382550</t>
  </si>
  <si>
    <t>9781610693851</t>
  </si>
  <si>
    <t>9780313384318</t>
  </si>
  <si>
    <t>9781610692779</t>
  </si>
  <si>
    <t>9781598848434</t>
  </si>
  <si>
    <t>9781610693011</t>
  </si>
  <si>
    <t>9781610690638</t>
  </si>
  <si>
    <t>9781440801846</t>
  </si>
  <si>
    <t>9781610692755</t>
  </si>
  <si>
    <t>9780313387128</t>
  </si>
  <si>
    <t>9780313399244</t>
  </si>
  <si>
    <t>9780313398186</t>
  </si>
  <si>
    <t>9781610693509</t>
  </si>
  <si>
    <t>9781610691581</t>
  </si>
  <si>
    <t>9780313386985</t>
  </si>
  <si>
    <t>9781440829444</t>
  </si>
  <si>
    <t>9780313377716</t>
  </si>
  <si>
    <t>9780313397677</t>
  </si>
  <si>
    <t>9781440803659</t>
  </si>
  <si>
    <t>9780313384776</t>
  </si>
  <si>
    <t>9780313378324</t>
  </si>
  <si>
    <t>9781598846645</t>
  </si>
  <si>
    <t>9781440829543</t>
  </si>
  <si>
    <t>9781598848021</t>
  </si>
  <si>
    <t>9781610691062</t>
  </si>
  <si>
    <t>9781440829109</t>
  </si>
  <si>
    <t>9780313375675</t>
  </si>
  <si>
    <t>9780313381522</t>
  </si>
  <si>
    <t>9781440828799</t>
  </si>
  <si>
    <t>9780313357312</t>
  </si>
  <si>
    <t>9781598840780</t>
  </si>
  <si>
    <t>9781440829680</t>
  </si>
  <si>
    <t>9781440830600</t>
  </si>
  <si>
    <t>9781610694902</t>
  </si>
  <si>
    <t>9781610693585</t>
  </si>
  <si>
    <t>9781598845167</t>
  </si>
  <si>
    <t>9780313392689</t>
  </si>
  <si>
    <t>9781586835293</t>
  </si>
  <si>
    <t>9781598844405</t>
  </si>
  <si>
    <t>9781440829468</t>
  </si>
  <si>
    <t>9780313378621</t>
  </si>
  <si>
    <t>9780313344435</t>
  </si>
  <si>
    <t>9780313379697</t>
  </si>
  <si>
    <t>9781440803925</t>
  </si>
  <si>
    <t>9780313398353</t>
  </si>
  <si>
    <t>9780313399480</t>
  </si>
  <si>
    <t>9780313342240</t>
  </si>
  <si>
    <t>9780313397424</t>
  </si>
  <si>
    <t>9781598846874</t>
  </si>
  <si>
    <t>9781598849554</t>
  </si>
  <si>
    <t>9781598843231</t>
  </si>
  <si>
    <t>9781610695978</t>
  </si>
  <si>
    <t>9780313399022</t>
  </si>
  <si>
    <t>9780313385377</t>
  </si>
  <si>
    <t>9781440803024</t>
  </si>
  <si>
    <t>9781440804199</t>
  </si>
  <si>
    <t>9781440803369</t>
  </si>
  <si>
    <t>9781598849530</t>
  </si>
  <si>
    <t>9780313385032</t>
  </si>
  <si>
    <t>9780313392450</t>
  </si>
  <si>
    <t>9780313385476</t>
  </si>
  <si>
    <t>9781610692007</t>
  </si>
  <si>
    <t>9780313397493</t>
  </si>
  <si>
    <t>9781610691482</t>
  </si>
  <si>
    <t>9780313393068</t>
  </si>
  <si>
    <t>9781598846584</t>
  </si>
  <si>
    <t>9780313379895</t>
  </si>
  <si>
    <t>9781567207118</t>
  </si>
  <si>
    <t>9780313391620</t>
  </si>
  <si>
    <t>9781598845952</t>
  </si>
  <si>
    <t>9781440828539</t>
  </si>
  <si>
    <t>9780313349492</t>
  </si>
  <si>
    <t>9781586835460</t>
  </si>
  <si>
    <t>9780313345173</t>
  </si>
  <si>
    <t>9781440801129</t>
  </si>
  <si>
    <t>9781586835385</t>
  </si>
  <si>
    <t>9781598849790</t>
  </si>
  <si>
    <t>9781440803123</t>
  </si>
  <si>
    <t>9780313082771</t>
  </si>
  <si>
    <t>9781610690850</t>
  </si>
  <si>
    <t>9781440803628</t>
  </si>
  <si>
    <t>9781610692878</t>
  </si>
  <si>
    <t>9780313393853</t>
  </si>
  <si>
    <t>9781440802843</t>
  </si>
  <si>
    <t>9780313398360</t>
  </si>
  <si>
    <t>9780313397523</t>
  </si>
  <si>
    <t>9781440800474</t>
  </si>
  <si>
    <t>9780313378966</t>
  </si>
  <si>
    <t>9780313365386</t>
  </si>
  <si>
    <t>9780313383977</t>
  </si>
  <si>
    <t>9780313382444</t>
  </si>
  <si>
    <t>9781610691529</t>
  </si>
  <si>
    <t>9780313346729</t>
  </si>
  <si>
    <t>9781440800276</t>
  </si>
  <si>
    <t>9781440800672</t>
  </si>
  <si>
    <t>9781610692472</t>
  </si>
  <si>
    <t>9780313354205</t>
  </si>
  <si>
    <t>9780313378515</t>
  </si>
  <si>
    <t>9780313343391</t>
  </si>
  <si>
    <t>9781440804267</t>
  </si>
  <si>
    <t>9781598847611</t>
  </si>
  <si>
    <t>9781610692632</t>
  </si>
  <si>
    <t>9781598849493</t>
  </si>
  <si>
    <t>9781610690775</t>
  </si>
  <si>
    <t>9781598847765</t>
  </si>
  <si>
    <t>9780313351594</t>
  </si>
  <si>
    <t>9781598849363</t>
  </si>
  <si>
    <t>9780313375347</t>
  </si>
  <si>
    <t>9781610692830</t>
  </si>
  <si>
    <t>9781591587675</t>
  </si>
  <si>
    <t>9780313396076</t>
  </si>
  <si>
    <t>9781440828294</t>
  </si>
  <si>
    <t>9780313383632</t>
  </si>
  <si>
    <t>9780313351174</t>
  </si>
  <si>
    <t>9780313359101</t>
  </si>
  <si>
    <t>9780313342967</t>
  </si>
  <si>
    <t>9780313341793</t>
  </si>
  <si>
    <t>9780313383694</t>
  </si>
  <si>
    <t>9780313378591</t>
  </si>
  <si>
    <t>9780313359125</t>
  </si>
  <si>
    <t>9780313358913</t>
  </si>
  <si>
    <t>9780313362484</t>
  </si>
  <si>
    <t>9780313351150</t>
  </si>
  <si>
    <t>9780313343711</t>
  </si>
  <si>
    <t>9780313339783</t>
  </si>
  <si>
    <t>9780313336591</t>
  </si>
  <si>
    <t>9780313345265</t>
  </si>
  <si>
    <t>9781440829239</t>
  </si>
  <si>
    <t>9780313363245</t>
  </si>
  <si>
    <t>9780313357121</t>
  </si>
  <si>
    <t>9781440800580</t>
  </si>
  <si>
    <t>9781610691833</t>
  </si>
  <si>
    <t>9780313397462</t>
  </si>
  <si>
    <t>9780313396915</t>
  </si>
  <si>
    <t>9781598847741</t>
  </si>
  <si>
    <t>9780313376368</t>
  </si>
  <si>
    <t>9780313387098</t>
  </si>
  <si>
    <t>9780313379369</t>
  </si>
  <si>
    <t>9781440829352</t>
  </si>
  <si>
    <t>9780313393532</t>
  </si>
  <si>
    <t>9781598846591</t>
  </si>
  <si>
    <t>9781610691635</t>
  </si>
  <si>
    <t>9781598846171</t>
  </si>
  <si>
    <t>9781610690256</t>
  </si>
  <si>
    <t>9781591587828</t>
  </si>
  <si>
    <t>9781440829512</t>
  </si>
  <si>
    <t>9781598847437</t>
  </si>
  <si>
    <t>9781610692328</t>
  </si>
  <si>
    <t>9781598847062</t>
  </si>
  <si>
    <t>9781598849509</t>
  </si>
  <si>
    <t>9780313393914</t>
  </si>
  <si>
    <t>9781440829338</t>
  </si>
  <si>
    <t>9781610694230</t>
  </si>
  <si>
    <t>9780313385797</t>
  </si>
  <si>
    <t>9780313396212</t>
  </si>
  <si>
    <t>9781598849356</t>
  </si>
  <si>
    <t>9780313382543</t>
  </si>
  <si>
    <t>9781598849721</t>
  </si>
  <si>
    <t>9780313384301</t>
  </si>
  <si>
    <t>9781610692762</t>
  </si>
  <si>
    <t>9781598848427</t>
  </si>
  <si>
    <t>9781610693004</t>
  </si>
  <si>
    <t>9781610690621</t>
  </si>
  <si>
    <t>9781440801839</t>
  </si>
  <si>
    <t>9781610692748</t>
  </si>
  <si>
    <t>9780313387111</t>
  </si>
  <si>
    <t>9780313399237</t>
  </si>
  <si>
    <t>9780313398179</t>
  </si>
  <si>
    <t>9781610693493</t>
  </si>
  <si>
    <t>9781610691574</t>
  </si>
  <si>
    <t>9780313386978</t>
  </si>
  <si>
    <t>9781440829437</t>
  </si>
  <si>
    <t>9780313377709</t>
  </si>
  <si>
    <t>9780313397660</t>
  </si>
  <si>
    <t>9781440803642</t>
  </si>
  <si>
    <t>9780313384769</t>
  </si>
  <si>
    <t>9780313378317</t>
  </si>
  <si>
    <t>9781598846638</t>
  </si>
  <si>
    <t>9781440829536</t>
  </si>
  <si>
    <t>9781598848014</t>
  </si>
  <si>
    <t>9781610691055</t>
  </si>
  <si>
    <t>9781440829093</t>
  </si>
  <si>
    <t>9780313375668</t>
  </si>
  <si>
    <t>9780313381515</t>
  </si>
  <si>
    <t>9781440828782</t>
  </si>
  <si>
    <t>9780313357305</t>
  </si>
  <si>
    <t>9781598840773</t>
  </si>
  <si>
    <t>9781440829673</t>
  </si>
  <si>
    <t>9781440830594</t>
  </si>
  <si>
    <t>9781610694896</t>
  </si>
  <si>
    <t>9781610693578</t>
  </si>
  <si>
    <t>9781598845150</t>
  </si>
  <si>
    <t>9780313392672</t>
  </si>
  <si>
    <t>9781586835286</t>
  </si>
  <si>
    <t>9781598844399</t>
  </si>
  <si>
    <t>9781440829451</t>
  </si>
  <si>
    <t>9780313378614</t>
  </si>
  <si>
    <t>9780313344428</t>
  </si>
  <si>
    <t>9780313379680</t>
  </si>
  <si>
    <t>9781440803918</t>
  </si>
  <si>
    <t>9780313398346</t>
  </si>
  <si>
    <t>9780313399473</t>
  </si>
  <si>
    <t>9780313342233</t>
  </si>
  <si>
    <t>9780313397417</t>
  </si>
  <si>
    <t>9781598846867</t>
  </si>
  <si>
    <t>9781598849547</t>
  </si>
  <si>
    <t>9781598843224</t>
  </si>
  <si>
    <t>9781610694261</t>
  </si>
  <si>
    <t>9780313399015</t>
  </si>
  <si>
    <t>9780313385360</t>
  </si>
  <si>
    <t>9781440803017</t>
  </si>
  <si>
    <t>9781440804182</t>
  </si>
  <si>
    <t>9781440803352</t>
  </si>
  <si>
    <t>9781598849523</t>
  </si>
  <si>
    <t>9780313385025</t>
  </si>
  <si>
    <t>9780313392443</t>
  </si>
  <si>
    <t>9780313385469</t>
  </si>
  <si>
    <t>9781610691994</t>
  </si>
  <si>
    <t>9780313397486</t>
  </si>
  <si>
    <t>9781610691475</t>
  </si>
  <si>
    <t>9780313393051</t>
  </si>
  <si>
    <t>9781598846577</t>
  </si>
  <si>
    <t>9780313379888</t>
  </si>
  <si>
    <t>9780275994570</t>
  </si>
  <si>
    <t>9780313391613</t>
  </si>
  <si>
    <t>9781598845945</t>
  </si>
  <si>
    <t>9781440828522</t>
  </si>
  <si>
    <t>9780313349485</t>
  </si>
  <si>
    <t>9781586835453</t>
  </si>
  <si>
    <t>9780313345166</t>
  </si>
  <si>
    <t>9781440801112</t>
  </si>
  <si>
    <t>9781586835378</t>
  </si>
  <si>
    <t>9781598849783</t>
  </si>
  <si>
    <t>9781440803116</t>
  </si>
  <si>
    <t>9780275991616</t>
  </si>
  <si>
    <t>920.073</t>
  </si>
  <si>
    <t>CT220</t>
  </si>
  <si>
    <t>158</t>
  </si>
  <si>
    <t>BF575.H27</t>
  </si>
  <si>
    <t>373.1/3044</t>
  </si>
  <si>
    <t>LB1047.3</t>
  </si>
  <si>
    <t>277.3</t>
  </si>
  <si>
    <t>BR515</t>
  </si>
  <si>
    <t>204/.2</t>
  </si>
  <si>
    <t>BL51</t>
  </si>
  <si>
    <t>616.89</t>
  </si>
  <si>
    <t>RC438</t>
  </si>
  <si>
    <t>796.0973</t>
  </si>
  <si>
    <t>GV583</t>
  </si>
  <si>
    <t>973.91</t>
  </si>
  <si>
    <t>E743.5</t>
  </si>
  <si>
    <t>200</t>
  </si>
  <si>
    <t>BL80.3</t>
  </si>
  <si>
    <t>327.1/745</t>
  </si>
  <si>
    <t>JZ5675</t>
  </si>
  <si>
    <t>796.04/6</t>
  </si>
  <si>
    <t>GV749.7</t>
  </si>
  <si>
    <t>796.83092/2</t>
  </si>
  <si>
    <t>GV1132.D4</t>
  </si>
  <si>
    <t>025.5/2</t>
  </si>
  <si>
    <t>Z711.92.U53</t>
  </si>
  <si>
    <t>981</t>
  </si>
  <si>
    <t>F2504</t>
  </si>
  <si>
    <t>302.34/3</t>
  </si>
  <si>
    <t>BF637.B85</t>
  </si>
  <si>
    <t>364.16/80973</t>
  </si>
  <si>
    <t>HV6769</t>
  </si>
  <si>
    <t>909/.09732</t>
  </si>
  <si>
    <t>G140</t>
  </si>
  <si>
    <t>787.87/164092</t>
  </si>
  <si>
    <t>ML419.S22</t>
  </si>
  <si>
    <t>782.421642092</t>
  </si>
  <si>
    <t>ML420.U53</t>
  </si>
  <si>
    <t>305.86/8073</t>
  </si>
  <si>
    <t>E184.S75</t>
  </si>
  <si>
    <t>323.1196/073</t>
  </si>
  <si>
    <t>E185.61</t>
  </si>
  <si>
    <t>363.738/7403</t>
  </si>
  <si>
    <t>QC903</t>
  </si>
  <si>
    <t>021.2</t>
  </si>
  <si>
    <t>Z716.4</t>
  </si>
  <si>
    <t>020</t>
  </si>
  <si>
    <t>ZA3075</t>
  </si>
  <si>
    <t>027.8</t>
  </si>
  <si>
    <t>Z675.S3</t>
  </si>
  <si>
    <t>970.01/5003</t>
  </si>
  <si>
    <t>E123</t>
  </si>
  <si>
    <t>E183.8.J3</t>
  </si>
  <si>
    <t>343.7307/103</t>
  </si>
  <si>
    <t>KF1607.5</t>
  </si>
  <si>
    <t>306.73/4094209034</t>
  </si>
  <si>
    <t>HQ615</t>
  </si>
  <si>
    <t>025.5</t>
  </si>
  <si>
    <t>Z711</t>
  </si>
  <si>
    <t>027.6/630973</t>
  </si>
  <si>
    <t>Z711.92.H3</t>
  </si>
  <si>
    <t>364.3</t>
  </si>
  <si>
    <t>HV6080</t>
  </si>
  <si>
    <t>306</t>
  </si>
  <si>
    <t>HM1276</t>
  </si>
  <si>
    <t>984</t>
  </si>
  <si>
    <t>F3310</t>
  </si>
  <si>
    <t>949.72</t>
  </si>
  <si>
    <t>DR1522</t>
  </si>
  <si>
    <t>966.51</t>
  </si>
  <si>
    <t>DT509.4</t>
  </si>
  <si>
    <t>949.5</t>
  </si>
  <si>
    <t>DF741</t>
  </si>
  <si>
    <t>306.097283</t>
  </si>
  <si>
    <t>F1503.8</t>
  </si>
  <si>
    <t>943.9</t>
  </si>
  <si>
    <t>DB958.2</t>
  </si>
  <si>
    <t>961.2</t>
  </si>
  <si>
    <t>DT222</t>
  </si>
  <si>
    <t>966.23</t>
  </si>
  <si>
    <t>DT551.4</t>
  </si>
  <si>
    <t>968.81</t>
  </si>
  <si>
    <t>DT1552</t>
  </si>
  <si>
    <t>948.1</t>
  </si>
  <si>
    <t>DL431</t>
  </si>
  <si>
    <t>305.80095957</t>
  </si>
  <si>
    <t>GN635.S55</t>
  </si>
  <si>
    <t>948.5</t>
  </si>
  <si>
    <t>DL639</t>
  </si>
  <si>
    <t>967.8</t>
  </si>
  <si>
    <t>DT442.5</t>
  </si>
  <si>
    <t>306.09536</t>
  </si>
  <si>
    <t>GN640</t>
  </si>
  <si>
    <t>305.895/972</t>
  </si>
  <si>
    <t>DS509.5.H66</t>
  </si>
  <si>
    <t>658.5/15</t>
  </si>
  <si>
    <t>HD47.3</t>
  </si>
  <si>
    <t>381.09</t>
  </si>
  <si>
    <t>HF352</t>
  </si>
  <si>
    <t>202/.3</t>
  </si>
  <si>
    <t>BL545</t>
  </si>
  <si>
    <t>616.85/26003</t>
  </si>
  <si>
    <t>RC552.E18</t>
  </si>
  <si>
    <t>025.2/84</t>
  </si>
  <si>
    <t>Z692.E4</t>
  </si>
  <si>
    <t>330.092/2</t>
  </si>
  <si>
    <t>HB76</t>
  </si>
  <si>
    <t>335.4/11</t>
  </si>
  <si>
    <t>HN90.S6</t>
  </si>
  <si>
    <t>635.903</t>
  </si>
  <si>
    <t>SB45</t>
  </si>
  <si>
    <t>391.003</t>
  </si>
  <si>
    <t>GT507</t>
  </si>
  <si>
    <t>796.72</t>
  </si>
  <si>
    <t>GV1029.9.S74</t>
  </si>
  <si>
    <t>794.803</t>
  </si>
  <si>
    <t>GV1469.3</t>
  </si>
  <si>
    <t>658.15/12</t>
  </si>
  <si>
    <t>HG4027.7</t>
  </si>
  <si>
    <t>363.7</t>
  </si>
  <si>
    <t>GE195</t>
  </si>
  <si>
    <t>305.800954/03</t>
  </si>
  <si>
    <t>GN635.S57</t>
  </si>
  <si>
    <t>305.80097</t>
  </si>
  <si>
    <t>E49</t>
  </si>
  <si>
    <t>612.9/203</t>
  </si>
  <si>
    <t>QM535</t>
  </si>
  <si>
    <t>200.9</t>
  </si>
  <si>
    <t>PN56.A28</t>
  </si>
  <si>
    <t>332.70973</t>
  </si>
  <si>
    <t>HC110.C63</t>
  </si>
  <si>
    <t>025.2/1</t>
  </si>
  <si>
    <t>Z687.15</t>
  </si>
  <si>
    <t>641.597303</t>
  </si>
  <si>
    <t>TX349</t>
  </si>
  <si>
    <t>016.6415</t>
  </si>
  <si>
    <t>Z5776.F7</t>
  </si>
  <si>
    <t>808/.042</t>
  </si>
  <si>
    <t>PE1431</t>
  </si>
  <si>
    <t>332.6</t>
  </si>
  <si>
    <t>KF1575</t>
  </si>
  <si>
    <t>331.10973</t>
  </si>
  <si>
    <t>HD5724</t>
  </si>
  <si>
    <t>028.5</t>
  </si>
  <si>
    <t>320.1/2</t>
  </si>
  <si>
    <t>JC319</t>
  </si>
  <si>
    <t>791.4302/8092</t>
  </si>
  <si>
    <t>PN2287.C546</t>
  </si>
  <si>
    <t>428.4071/2</t>
  </si>
  <si>
    <t>LB1632</t>
  </si>
  <si>
    <t>658.15/224</t>
  </si>
  <si>
    <t>HG177</t>
  </si>
  <si>
    <t>910.4</t>
  </si>
  <si>
    <t>G151</t>
  </si>
  <si>
    <t>669/.2203</t>
  </si>
  <si>
    <t>GT5170</t>
  </si>
  <si>
    <t>364.16/8</t>
  </si>
  <si>
    <t>HV6773</t>
  </si>
  <si>
    <t>016.95</t>
  </si>
  <si>
    <t>Z3001</t>
  </si>
  <si>
    <t>027.4/2</t>
  </si>
  <si>
    <t>Z680.5</t>
  </si>
  <si>
    <t>391.4/3</t>
  </si>
  <si>
    <t>GT2110</t>
  </si>
  <si>
    <t>BL535</t>
  </si>
  <si>
    <t>378</t>
  </si>
  <si>
    <t>LB2331.63</t>
  </si>
  <si>
    <t>641.5973</t>
  </si>
  <si>
    <t>TX715</t>
  </si>
  <si>
    <t>741.5/9</t>
  </si>
  <si>
    <t>PN6710</t>
  </si>
  <si>
    <t>355.3/432</t>
  </si>
  <si>
    <t>UB251.U5</t>
  </si>
  <si>
    <t>343.7309/944</t>
  </si>
  <si>
    <t>KF390.5.C6</t>
  </si>
  <si>
    <t>Z665</t>
  </si>
  <si>
    <t>327.73055</t>
  </si>
  <si>
    <t>JZ1480.A57</t>
  </si>
  <si>
    <t>320.55/7</t>
  </si>
  <si>
    <t>BP60</t>
  </si>
  <si>
    <t>782.25</t>
  </si>
  <si>
    <t>ML3187.5</t>
  </si>
  <si>
    <t>650.1082/0973</t>
  </si>
  <si>
    <t>HD8081.H7</t>
  </si>
  <si>
    <t>302/.14</t>
  </si>
  <si>
    <t>HN49.V64</t>
  </si>
  <si>
    <t>338.973/07</t>
  </si>
  <si>
    <t>HC110.E5</t>
  </si>
  <si>
    <t>346.7304/6917</t>
  </si>
  <si>
    <t>KF5627.A7</t>
  </si>
  <si>
    <t>392.503</t>
  </si>
  <si>
    <t>GT2690</t>
  </si>
  <si>
    <t>658.4/012</t>
  </si>
  <si>
    <t>HD30.28</t>
  </si>
  <si>
    <t>812/.54</t>
  </si>
  <si>
    <t>PS3566.F39</t>
  </si>
  <si>
    <t>JC323</t>
  </si>
  <si>
    <t>330.95</t>
  </si>
  <si>
    <t>HF3752.3</t>
  </si>
  <si>
    <t>940.53/14</t>
  </si>
  <si>
    <t>D767</t>
  </si>
  <si>
    <t>322.4/2095694</t>
  </si>
  <si>
    <t>DS119.7</t>
  </si>
  <si>
    <t>346.7304/86</t>
  </si>
  <si>
    <t>KF3114.85</t>
  </si>
  <si>
    <t>951.05</t>
  </si>
  <si>
    <t>DS775.7</t>
  </si>
  <si>
    <t>909</t>
  </si>
  <si>
    <t>D24</t>
  </si>
  <si>
    <t>HG177.5.U6</t>
  </si>
  <si>
    <t>658.4/092</t>
  </si>
  <si>
    <t>HD57.7</t>
  </si>
  <si>
    <t>025.3/2</t>
  </si>
  <si>
    <t>Z694.15.R47</t>
  </si>
  <si>
    <t>016.796</t>
  </si>
  <si>
    <t>Z7511</t>
  </si>
  <si>
    <t>812.6_x001E_</t>
  </si>
  <si>
    <t>PS3602.E66447</t>
  </si>
  <si>
    <t>327.101</t>
  </si>
  <si>
    <t>JZ1307</t>
  </si>
  <si>
    <t>025.5/2778</t>
  </si>
  <si>
    <t>320.54</t>
  </si>
  <si>
    <t>BL65.N3</t>
  </si>
  <si>
    <t>343.09/99</t>
  </si>
  <si>
    <t>Q335</t>
  </si>
  <si>
    <t>796.522/3</t>
  </si>
  <si>
    <t>GV200.2</t>
  </si>
  <si>
    <t>953.003</t>
  </si>
  <si>
    <t>DS202.2</t>
  </si>
  <si>
    <t>306.7</t>
  </si>
  <si>
    <t>HQ23</t>
  </si>
  <si>
    <t>261.8/3272</t>
  </si>
  <si>
    <t>BV4392.5</t>
  </si>
  <si>
    <t>658</t>
  </si>
  <si>
    <t>HD62.25</t>
  </si>
  <si>
    <t>133.909</t>
  </si>
  <si>
    <t>BF1261.2</t>
  </si>
  <si>
    <t>972</t>
  </si>
  <si>
    <t>F1228.9</t>
  </si>
  <si>
    <t>371.35/8</t>
  </si>
  <si>
    <t>LC5803.C65</t>
  </si>
  <si>
    <t>394.1/2003</t>
  </si>
  <si>
    <t>GT2850</t>
  </si>
  <si>
    <t>343.7304</t>
  </si>
  <si>
    <t>KF6289</t>
  </si>
  <si>
    <t>372.35/044</t>
  </si>
  <si>
    <t>LB1585</t>
  </si>
  <si>
    <t>791.45/655</t>
  </si>
  <si>
    <t>PN1992.8.R43</t>
  </si>
  <si>
    <t>333.720973</t>
  </si>
  <si>
    <t>GE180</t>
  </si>
  <si>
    <t>658/.049</t>
  </si>
  <si>
    <t>HF1359</t>
  </si>
  <si>
    <t>133.4/309</t>
  </si>
  <si>
    <t>BF1589</t>
  </si>
  <si>
    <t>362.88</t>
  </si>
  <si>
    <t>HV6250.4.G57</t>
  </si>
  <si>
    <t>270.1</t>
  </si>
  <si>
    <t>BR167</t>
  </si>
  <si>
    <t>327.7304309/04</t>
  </si>
  <si>
    <t>E183.8.G3</t>
  </si>
  <si>
    <t>302.23</t>
  </si>
  <si>
    <t>HF5805</t>
  </si>
  <si>
    <t>324.2/1</t>
  </si>
  <si>
    <t>JF2051</t>
  </si>
  <si>
    <t>305.420973</t>
  </si>
  <si>
    <t>HQ1236.5.U6</t>
  </si>
  <si>
    <t>305.4095</t>
  </si>
  <si>
    <t>HQ1726</t>
  </si>
  <si>
    <t>333.79</t>
  </si>
  <si>
    <t>HD9502.A2</t>
  </si>
  <si>
    <t>658.8</t>
  </si>
  <si>
    <t>371.33</t>
  </si>
  <si>
    <t>613.071/2</t>
  </si>
  <si>
    <t>RA777</t>
  </si>
  <si>
    <t>363.700973/03</t>
  </si>
  <si>
    <t>GE197</t>
  </si>
  <si>
    <t>327.1/740973</t>
  </si>
  <si>
    <t>JZ5625</t>
  </si>
  <si>
    <t>791.4302/33092</t>
  </si>
  <si>
    <t>PN1998.3.C67</t>
  </si>
  <si>
    <t>791.430973</t>
  </si>
  <si>
    <t>PN2266</t>
  </si>
  <si>
    <t>HF5415</t>
  </si>
  <si>
    <t>972.08/42</t>
  </si>
  <si>
    <t>F1210</t>
  </si>
  <si>
    <t>302.30285</t>
  </si>
  <si>
    <t>616.99/44905900922</t>
  </si>
  <si>
    <t>RD667.5</t>
  </si>
  <si>
    <t>338.9730089/97</t>
  </si>
  <si>
    <t>E98.E2</t>
  </si>
  <si>
    <t>LB1028.3</t>
  </si>
  <si>
    <t>211/.8</t>
  </si>
  <si>
    <t>BL2747.3</t>
  </si>
  <si>
    <t>650.14</t>
  </si>
  <si>
    <t>HF5382.7</t>
  </si>
  <si>
    <t>973.7/31</t>
  </si>
  <si>
    <t>E470.2</t>
  </si>
  <si>
    <t>清單流水號</t>
  </si>
  <si>
    <t>書目序號(本欄請勿異動刪除)</t>
  </si>
  <si>
    <t>語文別</t>
  </si>
  <si>
    <t>連結</t>
  </si>
  <si>
    <t>平台</t>
  </si>
  <si>
    <t>西文</t>
  </si>
  <si>
    <t>BAA00536</t>
  </si>
  <si>
    <t>World History: 21st Century</t>
  </si>
  <si>
    <t>9780313381959</t>
  </si>
  <si>
    <t>Iran's Foreign Policy in the Post-Soviet Era: Resisting the New International Order</t>
  </si>
  <si>
    <t>Hunter, Shireen T.</t>
  </si>
  <si>
    <t>ABC-CLIO-Books</t>
  </si>
  <si>
    <t>BAA00586</t>
  </si>
  <si>
    <t>9780313391248</t>
  </si>
  <si>
    <t>Library Programs Online: Possibilities and Practicalities of Web Conferencing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</si>
</sst>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2"/>
      <color indexed="13"/>
      <name val="新細明體"/>
      <family val="1"/>
    </font>
    <font>
      <sz val="10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b/>
      <sz val="10"/>
      <color indexed="10"/>
      <name val="微軟正黑體"/>
      <family val="2"/>
    </font>
    <font>
      <sz val="10"/>
      <name val="微軟正黑體"/>
      <family val="2"/>
    </font>
    <font>
      <sz val="10"/>
      <color indexed="12"/>
      <name val="微軟正黑體"/>
      <family val="2"/>
    </font>
    <font>
      <b/>
      <sz val="10"/>
      <color indexed="56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b/>
      <sz val="10"/>
      <color rgb="FF00206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1" fillId="21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36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27" borderId="2" applyNumberFormat="0" applyAlignment="0" applyProtection="0"/>
    <xf numFmtId="0" fontId="38" fillId="20" borderId="8" applyNumberFormat="0" applyAlignment="0" applyProtection="0"/>
    <xf numFmtId="0" fontId="39" fillId="28" borderId="9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8" fillId="30" borderId="10" xfId="0" applyFont="1" applyFill="1" applyBorder="1" applyAlignment="1">
      <alignment horizontal="center" vertical="center" wrapText="1"/>
    </xf>
    <xf numFmtId="176" fontId="8" fillId="3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31" borderId="10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8" fillId="3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vertical="center"/>
    </xf>
    <xf numFmtId="49" fontId="8" fillId="31" borderId="10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31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0" fontId="9" fillId="32" borderId="11" xfId="34" applyFont="1" applyFill="1" applyBorder="1" applyAlignment="1">
      <alignment horizontal="left"/>
      <protection/>
    </xf>
    <xf numFmtId="0" fontId="10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49" fontId="42" fillId="0" borderId="10" xfId="0" applyNumberFormat="1" applyFont="1" applyBorder="1" applyAlignment="1">
      <alignment vertical="center"/>
    </xf>
    <xf numFmtId="176" fontId="42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33" borderId="10" xfId="33" applyFont="1" applyFill="1" applyBorder="1" applyAlignment="1">
      <alignment horizontal="center" vertical="center" wrapText="1"/>
      <protection/>
    </xf>
    <xf numFmtId="0" fontId="25" fillId="33" borderId="10" xfId="33" applyFont="1" applyFill="1" applyBorder="1" applyAlignment="1">
      <alignment horizontal="center" vertical="center" wrapText="1"/>
      <protection/>
    </xf>
    <xf numFmtId="176" fontId="42" fillId="33" borderId="10" xfId="33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vertical="center"/>
    </xf>
    <xf numFmtId="0" fontId="43" fillId="34" borderId="10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Sheet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view="pageLayout" workbookViewId="0" topLeftCell="F1">
      <selection activeCell="N1" sqref="N1"/>
    </sheetView>
  </sheetViews>
  <sheetFormatPr defaultColWidth="8.75390625" defaultRowHeight="15.75"/>
  <cols>
    <col min="1" max="1" width="3.75390625" style="9" customWidth="1"/>
    <col min="2" max="2" width="8.75390625" style="6" customWidth="1"/>
    <col min="3" max="3" width="6.375" style="6" customWidth="1"/>
    <col min="4" max="4" width="8.875" style="15" customWidth="1"/>
    <col min="5" max="5" width="9.25390625" style="15" customWidth="1"/>
    <col min="6" max="7" width="12.875" style="9" customWidth="1"/>
    <col min="8" max="8" width="51.375" style="11" customWidth="1"/>
    <col min="9" max="9" width="5.00390625" style="9" customWidth="1"/>
    <col min="10" max="10" width="3.00390625" style="9" customWidth="1"/>
    <col min="11" max="11" width="17.75390625" style="6" customWidth="1"/>
    <col min="12" max="12" width="10.00390625" style="6" customWidth="1"/>
    <col min="13" max="13" width="3.50390625" style="9" customWidth="1"/>
    <col min="14" max="14" width="20.625" style="6" customWidth="1"/>
    <col min="15" max="16384" width="8.75390625" style="6" customWidth="1"/>
  </cols>
  <sheetData>
    <row r="1" spans="1:14" s="3" customFormat="1" ht="27">
      <c r="A1" s="1" t="s">
        <v>403</v>
      </c>
      <c r="B1" s="1" t="s">
        <v>344</v>
      </c>
      <c r="C1" s="1" t="s">
        <v>345</v>
      </c>
      <c r="D1" s="12" t="s">
        <v>404</v>
      </c>
      <c r="E1" s="12" t="s">
        <v>405</v>
      </c>
      <c r="F1" s="2" t="s">
        <v>346</v>
      </c>
      <c r="G1" s="2" t="s">
        <v>347</v>
      </c>
      <c r="H1" s="1" t="s">
        <v>348</v>
      </c>
      <c r="I1" s="1" t="s">
        <v>353</v>
      </c>
      <c r="J1" s="1" t="s">
        <v>350</v>
      </c>
      <c r="K1" s="1" t="s">
        <v>351</v>
      </c>
      <c r="L1" s="1" t="s">
        <v>352</v>
      </c>
      <c r="M1" s="1" t="s">
        <v>349</v>
      </c>
      <c r="N1" s="20" t="s">
        <v>406</v>
      </c>
    </row>
    <row r="2" spans="1:14" ht="13.5">
      <c r="A2" s="4">
        <v>1</v>
      </c>
      <c r="B2" s="5" t="s">
        <v>354</v>
      </c>
      <c r="C2" s="5" t="s">
        <v>45</v>
      </c>
      <c r="D2" s="13" t="s">
        <v>719</v>
      </c>
      <c r="E2" s="13" t="s">
        <v>720</v>
      </c>
      <c r="F2" s="16" t="s">
        <v>407</v>
      </c>
      <c r="G2" s="16" t="s">
        <v>563</v>
      </c>
      <c r="H2" s="18" t="s">
        <v>46</v>
      </c>
      <c r="I2" s="10">
        <v>2013</v>
      </c>
      <c r="J2" s="10">
        <v>1</v>
      </c>
      <c r="K2" s="5" t="s">
        <v>47</v>
      </c>
      <c r="L2" s="5" t="s">
        <v>369</v>
      </c>
      <c r="M2" s="10">
        <v>2</v>
      </c>
      <c r="N2" s="21" t="str">
        <f>HYPERLINK("http://ebooks.abc-clio.com/?isbn=9781610690867")</f>
        <v>http://ebooks.abc-clio.com/?isbn=9781610690867</v>
      </c>
    </row>
    <row r="3" spans="1:14" ht="13.5">
      <c r="A3" s="4">
        <v>2</v>
      </c>
      <c r="B3" s="5" t="s">
        <v>354</v>
      </c>
      <c r="C3" s="5" t="s">
        <v>18</v>
      </c>
      <c r="D3" s="13" t="s">
        <v>721</v>
      </c>
      <c r="E3" s="13" t="s">
        <v>722</v>
      </c>
      <c r="F3" s="16" t="s">
        <v>408</v>
      </c>
      <c r="G3" s="16" t="s">
        <v>564</v>
      </c>
      <c r="H3" s="18" t="s">
        <v>19</v>
      </c>
      <c r="I3" s="10">
        <v>2012</v>
      </c>
      <c r="J3" s="10">
        <v>1</v>
      </c>
      <c r="K3" s="5" t="s">
        <v>20</v>
      </c>
      <c r="L3" s="5" t="s">
        <v>358</v>
      </c>
      <c r="M3" s="10">
        <v>1</v>
      </c>
      <c r="N3" s="21" t="str">
        <f>HYPERLINK("http://ebooks.abc-clio.com/?isbn=9781440803635")</f>
        <v>http://ebooks.abc-clio.com/?isbn=9781440803635</v>
      </c>
    </row>
    <row r="4" spans="1:14" ht="13.5">
      <c r="A4" s="4">
        <v>3</v>
      </c>
      <c r="B4" s="5" t="s">
        <v>354</v>
      </c>
      <c r="C4" s="5" t="s">
        <v>81</v>
      </c>
      <c r="D4" s="13" t="s">
        <v>723</v>
      </c>
      <c r="E4" s="13" t="s">
        <v>724</v>
      </c>
      <c r="F4" s="16" t="s">
        <v>409</v>
      </c>
      <c r="G4" s="16" t="s">
        <v>565</v>
      </c>
      <c r="H4" s="18" t="s">
        <v>239</v>
      </c>
      <c r="I4" s="10">
        <v>2013</v>
      </c>
      <c r="J4" s="10">
        <v>1</v>
      </c>
      <c r="K4" s="5" t="s">
        <v>240</v>
      </c>
      <c r="L4" s="5" t="s">
        <v>11</v>
      </c>
      <c r="M4" s="10">
        <v>1</v>
      </c>
      <c r="N4" s="21" t="str">
        <f>HYPERLINK("http://ebooks.abc-clio.com/?isbn=9781610692885")</f>
        <v>http://ebooks.abc-clio.com/?isbn=9781610692885</v>
      </c>
    </row>
    <row r="5" spans="1:14" ht="13.5">
      <c r="A5" s="4">
        <v>4</v>
      </c>
      <c r="B5" s="5" t="s">
        <v>354</v>
      </c>
      <c r="C5" s="5" t="s">
        <v>127</v>
      </c>
      <c r="D5" s="13" t="s">
        <v>725</v>
      </c>
      <c r="E5" s="13" t="s">
        <v>726</v>
      </c>
      <c r="F5" s="16" t="s">
        <v>410</v>
      </c>
      <c r="G5" s="16" t="s">
        <v>566</v>
      </c>
      <c r="H5" s="18" t="s">
        <v>241</v>
      </c>
      <c r="I5" s="10">
        <v>2013</v>
      </c>
      <c r="J5" s="10">
        <v>1</v>
      </c>
      <c r="K5" s="5" t="s">
        <v>242</v>
      </c>
      <c r="L5" s="5" t="s">
        <v>358</v>
      </c>
      <c r="M5" s="10">
        <v>1</v>
      </c>
      <c r="N5" s="21" t="str">
        <f>HYPERLINK("http://ebooks.abc-clio.com/?isbn=9780313393860")</f>
        <v>http://ebooks.abc-clio.com/?isbn=9780313393860</v>
      </c>
    </row>
    <row r="6" spans="1:14" ht="13.5">
      <c r="A6" s="4">
        <v>5</v>
      </c>
      <c r="B6" s="5" t="s">
        <v>354</v>
      </c>
      <c r="C6" s="5" t="s">
        <v>12</v>
      </c>
      <c r="D6" s="13" t="s">
        <v>727</v>
      </c>
      <c r="E6" s="13" t="s">
        <v>728</v>
      </c>
      <c r="F6" s="16" t="s">
        <v>411</v>
      </c>
      <c r="G6" s="16" t="s">
        <v>567</v>
      </c>
      <c r="H6" s="18" t="s">
        <v>13</v>
      </c>
      <c r="I6" s="10">
        <v>2012</v>
      </c>
      <c r="J6" s="10">
        <v>1</v>
      </c>
      <c r="K6" s="5" t="s">
        <v>14</v>
      </c>
      <c r="L6" s="5" t="s">
        <v>358</v>
      </c>
      <c r="M6" s="10">
        <v>1</v>
      </c>
      <c r="N6" s="21" t="str">
        <f>HYPERLINK("http://ebooks.abc-clio.com/?isbn=9781440802850")</f>
        <v>http://ebooks.abc-clio.com/?isbn=9781440802850</v>
      </c>
    </row>
    <row r="7" spans="1:14" ht="13.5">
      <c r="A7" s="4">
        <v>6</v>
      </c>
      <c r="B7" s="5" t="s">
        <v>354</v>
      </c>
      <c r="C7" s="5" t="s">
        <v>48</v>
      </c>
      <c r="D7" s="13" t="s">
        <v>729</v>
      </c>
      <c r="E7" s="13" t="s">
        <v>730</v>
      </c>
      <c r="F7" s="16" t="s">
        <v>412</v>
      </c>
      <c r="G7" s="16" t="s">
        <v>568</v>
      </c>
      <c r="H7" s="18" t="s">
        <v>49</v>
      </c>
      <c r="I7" s="10">
        <v>2013</v>
      </c>
      <c r="J7" s="10">
        <v>1</v>
      </c>
      <c r="K7" s="5" t="s">
        <v>50</v>
      </c>
      <c r="L7" s="5" t="s">
        <v>358</v>
      </c>
      <c r="M7" s="10">
        <v>3</v>
      </c>
      <c r="N7" s="21" t="str">
        <f>HYPERLINK("http://ebooks.abc-clio.com/?isbn=9780313398377")</f>
        <v>http://ebooks.abc-clio.com/?isbn=9780313398377</v>
      </c>
    </row>
    <row r="8" spans="1:14" ht="13.5">
      <c r="A8" s="4">
        <v>7</v>
      </c>
      <c r="B8" s="5" t="s">
        <v>354</v>
      </c>
      <c r="C8" s="5" t="s">
        <v>57</v>
      </c>
      <c r="D8" s="13" t="s">
        <v>731</v>
      </c>
      <c r="E8" s="13" t="s">
        <v>732</v>
      </c>
      <c r="F8" s="16" t="s">
        <v>413</v>
      </c>
      <c r="G8" s="16" t="s">
        <v>569</v>
      </c>
      <c r="H8" s="18" t="s">
        <v>243</v>
      </c>
      <c r="I8" s="10">
        <v>2013</v>
      </c>
      <c r="J8" s="10">
        <v>1</v>
      </c>
      <c r="K8" s="5" t="s">
        <v>244</v>
      </c>
      <c r="L8" s="5" t="s">
        <v>365</v>
      </c>
      <c r="M8" s="10">
        <v>4</v>
      </c>
      <c r="N8" s="21" t="str">
        <f>HYPERLINK("http://ebooks.abc-clio.com/?isbn=9780313397530")</f>
        <v>http://ebooks.abc-clio.com/?isbn=9780313397530</v>
      </c>
    </row>
    <row r="9" spans="1:14" ht="13.5">
      <c r="A9" s="4">
        <v>8</v>
      </c>
      <c r="B9" s="5" t="s">
        <v>354</v>
      </c>
      <c r="C9" s="5" t="s">
        <v>51</v>
      </c>
      <c r="D9" s="13" t="s">
        <v>733</v>
      </c>
      <c r="E9" s="13" t="s">
        <v>734</v>
      </c>
      <c r="F9" s="16" t="s">
        <v>414</v>
      </c>
      <c r="G9" s="16" t="s">
        <v>570</v>
      </c>
      <c r="H9" s="18" t="s">
        <v>52</v>
      </c>
      <c r="I9" s="10">
        <v>2011</v>
      </c>
      <c r="J9" s="10">
        <v>1</v>
      </c>
      <c r="K9" s="5" t="s">
        <v>53</v>
      </c>
      <c r="L9" s="5" t="s">
        <v>358</v>
      </c>
      <c r="M9" s="10">
        <v>1</v>
      </c>
      <c r="N9" s="21" t="str">
        <f>HYPERLINK("http://ebooks.abc-clio.com/?isbn=9781440800481")</f>
        <v>http://ebooks.abc-clio.com/?isbn=9781440800481</v>
      </c>
    </row>
    <row r="10" spans="1:14" ht="13.5">
      <c r="A10" s="4">
        <v>9</v>
      </c>
      <c r="B10" s="5" t="s">
        <v>354</v>
      </c>
      <c r="C10" s="5" t="s">
        <v>21</v>
      </c>
      <c r="D10" s="13" t="s">
        <v>735</v>
      </c>
      <c r="E10" s="13" t="s">
        <v>736</v>
      </c>
      <c r="F10" s="16" t="s">
        <v>415</v>
      </c>
      <c r="G10" s="16" t="s">
        <v>571</v>
      </c>
      <c r="H10" s="18" t="s">
        <v>22</v>
      </c>
      <c r="I10" s="10">
        <v>2013</v>
      </c>
      <c r="J10" s="10">
        <v>1</v>
      </c>
      <c r="K10" s="5" t="s">
        <v>23</v>
      </c>
      <c r="L10" s="5" t="s">
        <v>358</v>
      </c>
      <c r="M10" s="10">
        <v>1</v>
      </c>
      <c r="N10" s="21" t="str">
        <f>HYPERLINK("http://ebooks.abc-clio.com/?isbn=9780313378973")</f>
        <v>http://ebooks.abc-clio.com/?isbn=9780313378973</v>
      </c>
    </row>
    <row r="11" spans="1:14" ht="13.5">
      <c r="A11" s="4">
        <v>10</v>
      </c>
      <c r="B11" s="5" t="s">
        <v>354</v>
      </c>
      <c r="C11" s="5" t="s">
        <v>54</v>
      </c>
      <c r="D11" s="13" t="s">
        <v>737</v>
      </c>
      <c r="E11" s="13" t="s">
        <v>738</v>
      </c>
      <c r="F11" s="16" t="s">
        <v>416</v>
      </c>
      <c r="G11" s="16" t="s">
        <v>572</v>
      </c>
      <c r="H11" s="18" t="s">
        <v>55</v>
      </c>
      <c r="I11" s="10">
        <v>2009</v>
      </c>
      <c r="J11" s="10">
        <v>1</v>
      </c>
      <c r="K11" s="5" t="s">
        <v>56</v>
      </c>
      <c r="L11" s="5" t="s">
        <v>358</v>
      </c>
      <c r="M11" s="10">
        <v>1</v>
      </c>
      <c r="N11" s="21" t="str">
        <f>HYPERLINK("http://ebooks.abc-clio.com/?isbn=9780313365393")</f>
        <v>http://ebooks.abc-clio.com/?isbn=9780313365393</v>
      </c>
    </row>
    <row r="12" spans="1:14" ht="13.5">
      <c r="A12" s="4">
        <v>11</v>
      </c>
      <c r="B12" s="5" t="s">
        <v>354</v>
      </c>
      <c r="C12" s="5" t="s">
        <v>57</v>
      </c>
      <c r="D12" s="13" t="s">
        <v>739</v>
      </c>
      <c r="E12" s="13" t="s">
        <v>740</v>
      </c>
      <c r="F12" s="16" t="s">
        <v>417</v>
      </c>
      <c r="G12" s="16" t="s">
        <v>573</v>
      </c>
      <c r="H12" s="18" t="s">
        <v>58</v>
      </c>
      <c r="I12" s="10">
        <v>2012</v>
      </c>
      <c r="J12" s="10">
        <v>1</v>
      </c>
      <c r="K12" s="5" t="s">
        <v>59</v>
      </c>
      <c r="L12" s="5" t="s">
        <v>365</v>
      </c>
      <c r="M12" s="10">
        <v>1</v>
      </c>
      <c r="N12" s="21" t="str">
        <f>HYPERLINK("http://ebooks.abc-clio.com/?isbn=9780313383984")</f>
        <v>http://ebooks.abc-clio.com/?isbn=9780313383984</v>
      </c>
    </row>
    <row r="13" spans="1:14" ht="13.5">
      <c r="A13" s="4">
        <v>12</v>
      </c>
      <c r="B13" s="5" t="s">
        <v>354</v>
      </c>
      <c r="C13" s="5" t="s">
        <v>57</v>
      </c>
      <c r="D13" s="13" t="s">
        <v>741</v>
      </c>
      <c r="E13" s="13" t="s">
        <v>742</v>
      </c>
      <c r="F13" s="16" t="s">
        <v>418</v>
      </c>
      <c r="G13" s="16" t="s">
        <v>574</v>
      </c>
      <c r="H13" s="18" t="s">
        <v>60</v>
      </c>
      <c r="I13" s="10">
        <v>2011</v>
      </c>
      <c r="J13" s="10">
        <v>1</v>
      </c>
      <c r="K13" s="5" t="s">
        <v>61</v>
      </c>
      <c r="L13" s="5" t="s">
        <v>358</v>
      </c>
      <c r="M13" s="10">
        <v>1</v>
      </c>
      <c r="N13" s="21" t="str">
        <f>HYPERLINK("http://ebooks.abc-clio.com/?isbn=9780313382451")</f>
        <v>http://ebooks.abc-clio.com/?isbn=9780313382451</v>
      </c>
    </row>
    <row r="14" spans="1:14" ht="13.5">
      <c r="A14" s="4">
        <v>13</v>
      </c>
      <c r="B14" s="5" t="s">
        <v>354</v>
      </c>
      <c r="C14" s="5" t="s">
        <v>62</v>
      </c>
      <c r="D14" s="13" t="s">
        <v>743</v>
      </c>
      <c r="E14" s="13" t="s">
        <v>744</v>
      </c>
      <c r="F14" s="16" t="s">
        <v>419</v>
      </c>
      <c r="G14" s="16" t="s">
        <v>575</v>
      </c>
      <c r="H14" s="18" t="s">
        <v>63</v>
      </c>
      <c r="I14" s="10">
        <v>2013</v>
      </c>
      <c r="J14" s="10">
        <v>1</v>
      </c>
      <c r="K14" s="5" t="s">
        <v>64</v>
      </c>
      <c r="L14" s="5" t="s">
        <v>11</v>
      </c>
      <c r="M14" s="10">
        <v>1</v>
      </c>
      <c r="N14" s="21" t="str">
        <f>HYPERLINK("http://ebooks.abc-clio.com/?isbn=9781610691536")</f>
        <v>http://ebooks.abc-clio.com/?isbn=9781610691536</v>
      </c>
    </row>
    <row r="15" spans="1:14" ht="13.5">
      <c r="A15" s="4">
        <v>14</v>
      </c>
      <c r="B15" s="5" t="s">
        <v>354</v>
      </c>
      <c r="C15" s="5" t="s">
        <v>65</v>
      </c>
      <c r="D15" s="13" t="s">
        <v>745</v>
      </c>
      <c r="E15" s="13" t="s">
        <v>746</v>
      </c>
      <c r="F15" s="16" t="s">
        <v>420</v>
      </c>
      <c r="G15" s="16" t="s">
        <v>576</v>
      </c>
      <c r="H15" s="18" t="s">
        <v>66</v>
      </c>
      <c r="I15" s="10">
        <v>2011</v>
      </c>
      <c r="J15" s="10">
        <v>1</v>
      </c>
      <c r="K15" s="5" t="s">
        <v>67</v>
      </c>
      <c r="L15" s="5" t="s">
        <v>369</v>
      </c>
      <c r="M15" s="10">
        <v>2</v>
      </c>
      <c r="N15" s="21" t="str">
        <f>HYPERLINK("http://ebooks.abc-clio.com/?isbn=9780313346736")</f>
        <v>http://ebooks.abc-clio.com/?isbn=9780313346736</v>
      </c>
    </row>
    <row r="16" spans="1:14" ht="13.5">
      <c r="A16" s="4">
        <v>15</v>
      </c>
      <c r="B16" s="5" t="s">
        <v>354</v>
      </c>
      <c r="C16" s="5" t="s">
        <v>373</v>
      </c>
      <c r="D16" s="13" t="s">
        <v>747</v>
      </c>
      <c r="E16" s="13" t="s">
        <v>748</v>
      </c>
      <c r="F16" s="16" t="s">
        <v>421</v>
      </c>
      <c r="G16" s="16" t="s">
        <v>577</v>
      </c>
      <c r="H16" s="18" t="s">
        <v>374</v>
      </c>
      <c r="I16" s="10">
        <v>2012</v>
      </c>
      <c r="J16" s="10">
        <v>1</v>
      </c>
      <c r="K16" s="5" t="s">
        <v>375</v>
      </c>
      <c r="L16" s="5" t="s">
        <v>365</v>
      </c>
      <c r="M16" s="10">
        <v>1</v>
      </c>
      <c r="N16" s="21" t="str">
        <f>HYPERLINK("http://ebooks.abc-clio.com/?isbn=9781440800283")</f>
        <v>http://ebooks.abc-clio.com/?isbn=9781440800283</v>
      </c>
    </row>
    <row r="17" spans="1:14" ht="13.5">
      <c r="A17" s="4">
        <v>16</v>
      </c>
      <c r="B17" s="5" t="s">
        <v>354</v>
      </c>
      <c r="C17" s="5" t="s">
        <v>68</v>
      </c>
      <c r="D17" s="13" t="s">
        <v>749</v>
      </c>
      <c r="E17" s="13" t="s">
        <v>750</v>
      </c>
      <c r="F17" s="16" t="s">
        <v>422</v>
      </c>
      <c r="G17" s="16" t="s">
        <v>578</v>
      </c>
      <c r="H17" s="18" t="s">
        <v>69</v>
      </c>
      <c r="I17" s="10">
        <v>2013</v>
      </c>
      <c r="J17" s="10">
        <v>1</v>
      </c>
      <c r="K17" s="5" t="s">
        <v>70</v>
      </c>
      <c r="L17" s="5" t="s">
        <v>365</v>
      </c>
      <c r="M17" s="10">
        <v>2</v>
      </c>
      <c r="N17" s="21" t="str">
        <f>HYPERLINK("http://ebooks.abc-clio.com/?isbn=9781440800689")</f>
        <v>http://ebooks.abc-clio.com/?isbn=9781440800689</v>
      </c>
    </row>
    <row r="18" spans="1:14" ht="13.5">
      <c r="A18" s="4">
        <v>17</v>
      </c>
      <c r="B18" s="5" t="s">
        <v>354</v>
      </c>
      <c r="C18" s="5" t="s">
        <v>376</v>
      </c>
      <c r="D18" s="13" t="s">
        <v>751</v>
      </c>
      <c r="E18" s="13" t="s">
        <v>752</v>
      </c>
      <c r="F18" s="16" t="s">
        <v>423</v>
      </c>
      <c r="G18" s="16" t="s">
        <v>579</v>
      </c>
      <c r="H18" s="18" t="s">
        <v>377</v>
      </c>
      <c r="I18" s="10">
        <v>2013</v>
      </c>
      <c r="J18" s="10">
        <v>1</v>
      </c>
      <c r="K18" s="5" t="s">
        <v>378</v>
      </c>
      <c r="L18" s="5" t="s">
        <v>369</v>
      </c>
      <c r="M18" s="10">
        <v>1</v>
      </c>
      <c r="N18" s="21" t="str">
        <f>HYPERLINK("http://ebooks.abc-clio.com/?isbn=9781610692489")</f>
        <v>http://ebooks.abc-clio.com/?isbn=9781610692489</v>
      </c>
    </row>
    <row r="19" spans="1:14" ht="13.5">
      <c r="A19" s="4">
        <v>18</v>
      </c>
      <c r="B19" s="5" t="s">
        <v>354</v>
      </c>
      <c r="C19" s="5" t="s">
        <v>71</v>
      </c>
      <c r="D19" s="13" t="s">
        <v>753</v>
      </c>
      <c r="E19" s="13" t="s">
        <v>754</v>
      </c>
      <c r="F19" s="16" t="s">
        <v>424</v>
      </c>
      <c r="G19" s="16" t="s">
        <v>580</v>
      </c>
      <c r="H19" s="18" t="s">
        <v>72</v>
      </c>
      <c r="I19" s="10">
        <v>2009</v>
      </c>
      <c r="J19" s="10">
        <v>1</v>
      </c>
      <c r="K19" s="5" t="s">
        <v>73</v>
      </c>
      <c r="L19" s="5" t="s">
        <v>365</v>
      </c>
      <c r="M19" s="10">
        <v>1</v>
      </c>
      <c r="N19" s="21" t="str">
        <f>HYPERLINK("http://ebooks.abc-clio.com/?isbn=9780313354212")</f>
        <v>http://ebooks.abc-clio.com/?isbn=9780313354212</v>
      </c>
    </row>
    <row r="20" spans="1:14" ht="13.5">
      <c r="A20" s="4">
        <v>19</v>
      </c>
      <c r="B20" s="5" t="s">
        <v>354</v>
      </c>
      <c r="C20" s="5" t="s">
        <v>71</v>
      </c>
      <c r="D20" s="13" t="s">
        <v>755</v>
      </c>
      <c r="E20" s="13" t="s">
        <v>756</v>
      </c>
      <c r="F20" s="16" t="s">
        <v>425</v>
      </c>
      <c r="G20" s="16" t="s">
        <v>581</v>
      </c>
      <c r="H20" s="18" t="s">
        <v>74</v>
      </c>
      <c r="I20" s="10">
        <v>2010</v>
      </c>
      <c r="J20" s="10">
        <v>1</v>
      </c>
      <c r="K20" s="5" t="s">
        <v>75</v>
      </c>
      <c r="L20" s="5" t="s">
        <v>365</v>
      </c>
      <c r="M20" s="10">
        <v>1</v>
      </c>
      <c r="N20" s="21" t="str">
        <f>HYPERLINK("http://ebooks.abc-clio.com/?isbn=9780313378522")</f>
        <v>http://ebooks.abc-clio.com/?isbn=9780313378522</v>
      </c>
    </row>
    <row r="21" spans="1:14" ht="13.5">
      <c r="A21" s="4">
        <v>20</v>
      </c>
      <c r="B21" s="5" t="s">
        <v>354</v>
      </c>
      <c r="C21" s="5" t="s">
        <v>76</v>
      </c>
      <c r="D21" s="13" t="s">
        <v>757</v>
      </c>
      <c r="E21" s="13" t="s">
        <v>758</v>
      </c>
      <c r="F21" s="16" t="s">
        <v>426</v>
      </c>
      <c r="G21" s="16" t="s">
        <v>582</v>
      </c>
      <c r="H21" s="18" t="s">
        <v>77</v>
      </c>
      <c r="I21" s="10">
        <v>2012</v>
      </c>
      <c r="J21" s="10">
        <v>1</v>
      </c>
      <c r="K21" s="5" t="s">
        <v>343</v>
      </c>
      <c r="L21" s="5" t="s">
        <v>369</v>
      </c>
      <c r="M21" s="10">
        <v>3</v>
      </c>
      <c r="N21" s="21" t="str">
        <f>HYPERLINK("http://ebooks.abc-clio.com/?isbn=9780313343407")</f>
        <v>http://ebooks.abc-clio.com/?isbn=9780313343407</v>
      </c>
    </row>
    <row r="22" spans="1:14" ht="13.5">
      <c r="A22" s="4">
        <v>21</v>
      </c>
      <c r="B22" s="5" t="s">
        <v>354</v>
      </c>
      <c r="C22" s="5" t="s">
        <v>245</v>
      </c>
      <c r="D22" s="13" t="s">
        <v>759</v>
      </c>
      <c r="E22" s="13" t="s">
        <v>760</v>
      </c>
      <c r="F22" s="16" t="s">
        <v>427</v>
      </c>
      <c r="G22" s="16" t="s">
        <v>583</v>
      </c>
      <c r="H22" s="18" t="s">
        <v>246</v>
      </c>
      <c r="I22" s="10">
        <v>2013</v>
      </c>
      <c r="J22" s="10">
        <v>1</v>
      </c>
      <c r="K22" s="5" t="s">
        <v>247</v>
      </c>
      <c r="L22" s="5" t="s">
        <v>365</v>
      </c>
      <c r="M22" s="10">
        <v>1</v>
      </c>
      <c r="N22" s="21" t="str">
        <f>HYPERLINK("http://ebooks.abc-clio.com/?isbn=9781440804274")</f>
        <v>http://ebooks.abc-clio.com/?isbn=9781440804274</v>
      </c>
    </row>
    <row r="23" spans="1:14" ht="13.5">
      <c r="A23" s="4">
        <v>22</v>
      </c>
      <c r="B23" s="5" t="s">
        <v>354</v>
      </c>
      <c r="C23" s="5" t="s">
        <v>248</v>
      </c>
      <c r="D23" s="13" t="s">
        <v>761</v>
      </c>
      <c r="E23" s="13" t="s">
        <v>762</v>
      </c>
      <c r="F23" s="16" t="s">
        <v>428</v>
      </c>
      <c r="G23" s="16" t="s">
        <v>584</v>
      </c>
      <c r="H23" s="18" t="s">
        <v>249</v>
      </c>
      <c r="I23" s="10">
        <v>2013</v>
      </c>
      <c r="J23" s="10">
        <v>1</v>
      </c>
      <c r="K23" s="5" t="s">
        <v>250</v>
      </c>
      <c r="L23" s="5" t="s">
        <v>369</v>
      </c>
      <c r="M23" s="10">
        <v>4</v>
      </c>
      <c r="N23" s="21" t="str">
        <f>HYPERLINK("http://ebooks.abc-clio.com/?isbn=9781598847628")</f>
        <v>http://ebooks.abc-clio.com/?isbn=9781598847628</v>
      </c>
    </row>
    <row r="24" spans="1:14" ht="13.5">
      <c r="A24" s="4">
        <v>23</v>
      </c>
      <c r="B24" s="5" t="s">
        <v>354</v>
      </c>
      <c r="C24" s="5" t="s">
        <v>78</v>
      </c>
      <c r="D24" s="13" t="s">
        <v>763</v>
      </c>
      <c r="E24" s="13" t="s">
        <v>764</v>
      </c>
      <c r="F24" s="16" t="s">
        <v>429</v>
      </c>
      <c r="G24" s="16" t="s">
        <v>585</v>
      </c>
      <c r="H24" s="18" t="s">
        <v>79</v>
      </c>
      <c r="I24" s="10">
        <v>2013</v>
      </c>
      <c r="J24" s="10">
        <v>1</v>
      </c>
      <c r="K24" s="5" t="s">
        <v>80</v>
      </c>
      <c r="L24" s="5" t="s">
        <v>11</v>
      </c>
      <c r="M24" s="10">
        <v>1</v>
      </c>
      <c r="N24" s="21" t="str">
        <f>HYPERLINK("http://ebooks.abc-clio.com/?isbn=9781610692649")</f>
        <v>http://ebooks.abc-clio.com/?isbn=9781610692649</v>
      </c>
    </row>
    <row r="25" spans="1:14" ht="13.5">
      <c r="A25" s="4">
        <v>24</v>
      </c>
      <c r="B25" s="5" t="s">
        <v>354</v>
      </c>
      <c r="C25" s="5" t="s">
        <v>81</v>
      </c>
      <c r="D25" s="13" t="s">
        <v>765</v>
      </c>
      <c r="E25" s="13" t="s">
        <v>766</v>
      </c>
      <c r="F25" s="16" t="s">
        <v>430</v>
      </c>
      <c r="G25" s="16" t="s">
        <v>586</v>
      </c>
      <c r="H25" s="18" t="s">
        <v>82</v>
      </c>
      <c r="I25" s="10">
        <v>2012</v>
      </c>
      <c r="J25" s="10">
        <v>1</v>
      </c>
      <c r="K25" s="5" t="s">
        <v>83</v>
      </c>
      <c r="L25" s="5" t="s">
        <v>11</v>
      </c>
      <c r="M25" s="10">
        <v>1</v>
      </c>
      <c r="N25" s="21" t="str">
        <f>HYPERLINK("http://ebooks.abc-clio.com/?isbn=9781610691918")</f>
        <v>http://ebooks.abc-clio.com/?isbn=9781610691918</v>
      </c>
    </row>
    <row r="26" spans="1:14" ht="13.5">
      <c r="A26" s="4">
        <v>25</v>
      </c>
      <c r="B26" s="5" t="s">
        <v>354</v>
      </c>
      <c r="C26" s="5" t="s">
        <v>251</v>
      </c>
      <c r="D26" s="13" t="s">
        <v>767</v>
      </c>
      <c r="E26" s="13" t="s">
        <v>768</v>
      </c>
      <c r="F26" s="16" t="s">
        <v>431</v>
      </c>
      <c r="G26" s="16" t="s">
        <v>587</v>
      </c>
      <c r="H26" s="18" t="s">
        <v>252</v>
      </c>
      <c r="I26" s="10">
        <v>2013</v>
      </c>
      <c r="J26" s="10">
        <v>1</v>
      </c>
      <c r="K26" s="5" t="s">
        <v>253</v>
      </c>
      <c r="L26" s="5" t="s">
        <v>11</v>
      </c>
      <c r="M26" s="10">
        <v>1</v>
      </c>
      <c r="N26" s="21" t="str">
        <f>HYPERLINK("http://ebooks.abc-clio.com/?isbn=9781610690782")</f>
        <v>http://ebooks.abc-clio.com/?isbn=9781610690782</v>
      </c>
    </row>
    <row r="27" spans="1:14" ht="13.5">
      <c r="A27" s="4">
        <v>26</v>
      </c>
      <c r="B27" s="5" t="s">
        <v>354</v>
      </c>
      <c r="C27" s="5" t="s">
        <v>84</v>
      </c>
      <c r="D27" s="13" t="s">
        <v>769</v>
      </c>
      <c r="E27" s="13" t="s">
        <v>770</v>
      </c>
      <c r="F27" s="16" t="s">
        <v>432</v>
      </c>
      <c r="G27" s="16" t="s">
        <v>588</v>
      </c>
      <c r="H27" s="18" t="s">
        <v>85</v>
      </c>
      <c r="I27" s="10">
        <v>2013</v>
      </c>
      <c r="J27" s="10">
        <v>1</v>
      </c>
      <c r="K27" s="5" t="s">
        <v>86</v>
      </c>
      <c r="L27" s="5" t="s">
        <v>369</v>
      </c>
      <c r="M27" s="10">
        <v>1</v>
      </c>
      <c r="N27" s="21" t="str">
        <f>HYPERLINK("http://ebooks.abc-clio.com/?isbn=9781598847772")</f>
        <v>http://ebooks.abc-clio.com/?isbn=9781598847772</v>
      </c>
    </row>
    <row r="28" spans="1:14" ht="13.5">
      <c r="A28" s="4">
        <v>27</v>
      </c>
      <c r="B28" s="5" t="s">
        <v>354</v>
      </c>
      <c r="C28" s="5" t="s">
        <v>87</v>
      </c>
      <c r="D28" s="13">
        <v>327.52073</v>
      </c>
      <c r="E28" s="13" t="s">
        <v>771</v>
      </c>
      <c r="F28" s="16" t="s">
        <v>433</v>
      </c>
      <c r="G28" s="16" t="s">
        <v>589</v>
      </c>
      <c r="H28" s="18" t="s">
        <v>88</v>
      </c>
      <c r="I28" s="10">
        <v>2009</v>
      </c>
      <c r="J28" s="10">
        <v>1</v>
      </c>
      <c r="K28" s="5" t="s">
        <v>89</v>
      </c>
      <c r="L28" s="5" t="s">
        <v>358</v>
      </c>
      <c r="M28" s="10">
        <v>1</v>
      </c>
      <c r="N28" s="21" t="str">
        <f>HYPERLINK("http://ebooks.abc-clio.com/?isbn=9780313351600")</f>
        <v>http://ebooks.abc-clio.com/?isbn=9780313351600</v>
      </c>
    </row>
    <row r="29" spans="1:14" ht="13.5">
      <c r="A29" s="4">
        <v>28</v>
      </c>
      <c r="B29" s="5" t="s">
        <v>354</v>
      </c>
      <c r="C29" s="5" t="s">
        <v>379</v>
      </c>
      <c r="D29" s="13" t="s">
        <v>772</v>
      </c>
      <c r="E29" s="13" t="s">
        <v>773</v>
      </c>
      <c r="F29" s="16" t="s">
        <v>434</v>
      </c>
      <c r="G29" s="16" t="s">
        <v>590</v>
      </c>
      <c r="H29" s="18" t="s">
        <v>0</v>
      </c>
      <c r="I29" s="10">
        <v>2013</v>
      </c>
      <c r="J29" s="10">
        <v>1</v>
      </c>
      <c r="K29" s="5" t="s">
        <v>1</v>
      </c>
      <c r="L29" s="5" t="s">
        <v>369</v>
      </c>
      <c r="M29" s="10">
        <v>2</v>
      </c>
      <c r="N29" s="21" t="str">
        <f>HYPERLINK("http://ebooks.abc-clio.com/?isbn=9781598849370")</f>
        <v>http://ebooks.abc-clio.com/?isbn=9781598849370</v>
      </c>
    </row>
    <row r="30" spans="1:14" ht="13.5">
      <c r="A30" s="4">
        <v>29</v>
      </c>
      <c r="B30" s="5" t="s">
        <v>354</v>
      </c>
      <c r="C30" s="5" t="s">
        <v>90</v>
      </c>
      <c r="D30" s="13" t="s">
        <v>774</v>
      </c>
      <c r="E30" s="13" t="s">
        <v>775</v>
      </c>
      <c r="F30" s="16" t="s">
        <v>435</v>
      </c>
      <c r="G30" s="16" t="s">
        <v>591</v>
      </c>
      <c r="H30" s="18" t="s">
        <v>91</v>
      </c>
      <c r="I30" s="10">
        <v>2011</v>
      </c>
      <c r="J30" s="10">
        <v>1</v>
      </c>
      <c r="K30" s="5" t="s">
        <v>92</v>
      </c>
      <c r="L30" s="5" t="s">
        <v>358</v>
      </c>
      <c r="M30" s="10">
        <v>1</v>
      </c>
      <c r="N30" s="21" t="str">
        <f>HYPERLINK("http://ebooks.abc-clio.com/?isbn=9780313375354")</f>
        <v>http://ebooks.abc-clio.com/?isbn=9780313375354</v>
      </c>
    </row>
    <row r="31" spans="1:14" ht="13.5">
      <c r="A31" s="4">
        <v>30</v>
      </c>
      <c r="B31" s="5" t="s">
        <v>354</v>
      </c>
      <c r="C31" s="5" t="s">
        <v>62</v>
      </c>
      <c r="D31" s="13" t="s">
        <v>776</v>
      </c>
      <c r="E31" s="13" t="s">
        <v>777</v>
      </c>
      <c r="F31" s="16" t="s">
        <v>436</v>
      </c>
      <c r="G31" s="16" t="s">
        <v>592</v>
      </c>
      <c r="H31" s="18" t="s">
        <v>233</v>
      </c>
      <c r="I31" s="10">
        <v>2013</v>
      </c>
      <c r="J31" s="10">
        <v>1</v>
      </c>
      <c r="K31" s="5" t="s">
        <v>234</v>
      </c>
      <c r="L31" s="5" t="s">
        <v>11</v>
      </c>
      <c r="M31" s="10">
        <v>1</v>
      </c>
      <c r="N31" s="21" t="str">
        <f>HYPERLINK("http://ebooks.abc-clio.com/?isbn=9781610692847")</f>
        <v>http://ebooks.abc-clio.com/?isbn=9781610692847</v>
      </c>
    </row>
    <row r="32" spans="1:14" ht="13.5">
      <c r="A32" s="4">
        <v>31</v>
      </c>
      <c r="B32" s="5" t="s">
        <v>354</v>
      </c>
      <c r="C32" s="5" t="s">
        <v>62</v>
      </c>
      <c r="D32" s="13" t="s">
        <v>778</v>
      </c>
      <c r="E32" s="13" t="s">
        <v>779</v>
      </c>
      <c r="F32" s="16" t="s">
        <v>437</v>
      </c>
      <c r="G32" s="16" t="s">
        <v>593</v>
      </c>
      <c r="H32" s="18" t="s">
        <v>93</v>
      </c>
      <c r="I32" s="10">
        <v>2010</v>
      </c>
      <c r="J32" s="10">
        <v>1</v>
      </c>
      <c r="K32" s="5" t="s">
        <v>94</v>
      </c>
      <c r="L32" s="5" t="s">
        <v>11</v>
      </c>
      <c r="M32" s="10">
        <v>1</v>
      </c>
      <c r="N32" s="21" t="str">
        <f>HYPERLINK("http://ebooks.abc-clio.com/?isbn=9781610690560")</f>
        <v>http://ebooks.abc-clio.com/?isbn=9781610690560</v>
      </c>
    </row>
    <row r="33" spans="1:14" ht="13.5">
      <c r="A33" s="4">
        <v>32</v>
      </c>
      <c r="B33" s="5" t="s">
        <v>354</v>
      </c>
      <c r="C33" s="5" t="s">
        <v>48</v>
      </c>
      <c r="D33" s="13" t="s">
        <v>780</v>
      </c>
      <c r="E33" s="13" t="s">
        <v>781</v>
      </c>
      <c r="F33" s="16" t="s">
        <v>438</v>
      </c>
      <c r="G33" s="16" t="s">
        <v>594</v>
      </c>
      <c r="H33" s="18" t="s">
        <v>95</v>
      </c>
      <c r="I33" s="10">
        <v>2013</v>
      </c>
      <c r="J33" s="10">
        <v>1</v>
      </c>
      <c r="K33" s="5" t="s">
        <v>96</v>
      </c>
      <c r="L33" s="5" t="s">
        <v>358</v>
      </c>
      <c r="M33" s="10">
        <v>4</v>
      </c>
      <c r="N33" s="21" t="str">
        <f>HYPERLINK("http://ebooks.abc-clio.com/?isbn=9780313396083")</f>
        <v>http://ebooks.abc-clio.com/?isbn=9780313396083</v>
      </c>
    </row>
    <row r="34" spans="1:14" ht="13.5">
      <c r="A34" s="4">
        <v>33</v>
      </c>
      <c r="B34" s="5" t="s">
        <v>354</v>
      </c>
      <c r="C34" s="5" t="s">
        <v>45</v>
      </c>
      <c r="D34" s="13" t="s">
        <v>782</v>
      </c>
      <c r="E34" s="13" t="s">
        <v>783</v>
      </c>
      <c r="F34" s="16" t="s">
        <v>439</v>
      </c>
      <c r="G34" s="16" t="s">
        <v>595</v>
      </c>
      <c r="H34" s="18" t="s">
        <v>254</v>
      </c>
      <c r="I34" s="10">
        <v>2013</v>
      </c>
      <c r="J34" s="10">
        <v>1</v>
      </c>
      <c r="K34" s="5" t="s">
        <v>255</v>
      </c>
      <c r="L34" s="5" t="s">
        <v>358</v>
      </c>
      <c r="M34" s="10">
        <v>1</v>
      </c>
      <c r="N34" s="21" t="str">
        <f>HYPERLINK("http://ebooks.abc-clio.com/?isbn=9781440828300")</f>
        <v>http://ebooks.abc-clio.com/?isbn=9781440828300</v>
      </c>
    </row>
    <row r="35" spans="1:14" ht="13.5">
      <c r="A35" s="4">
        <v>34</v>
      </c>
      <c r="B35" s="5" t="s">
        <v>354</v>
      </c>
      <c r="C35" s="5" t="s">
        <v>65</v>
      </c>
      <c r="D35" s="13" t="s">
        <v>784</v>
      </c>
      <c r="E35" s="13" t="s">
        <v>785</v>
      </c>
      <c r="F35" s="16" t="s">
        <v>440</v>
      </c>
      <c r="G35" s="16" t="s">
        <v>596</v>
      </c>
      <c r="H35" s="18" t="s">
        <v>97</v>
      </c>
      <c r="I35" s="10">
        <v>2011</v>
      </c>
      <c r="J35" s="10">
        <v>1</v>
      </c>
      <c r="K35" s="5" t="s">
        <v>98</v>
      </c>
      <c r="L35" s="5" t="s">
        <v>365</v>
      </c>
      <c r="M35" s="10">
        <v>1</v>
      </c>
      <c r="N35" s="21" t="str">
        <f>HYPERLINK("http://ebooks.abc-clio.com/?isbn=9780313383649")</f>
        <v>http://ebooks.abc-clio.com/?isbn=9780313383649</v>
      </c>
    </row>
    <row r="36" spans="1:14" ht="13.5">
      <c r="A36" s="4">
        <v>35</v>
      </c>
      <c r="B36" s="5" t="s">
        <v>354</v>
      </c>
      <c r="C36" s="5" t="s">
        <v>65</v>
      </c>
      <c r="D36" s="13" t="s">
        <v>786</v>
      </c>
      <c r="E36" s="13" t="s">
        <v>787</v>
      </c>
      <c r="F36" s="16" t="s">
        <v>441</v>
      </c>
      <c r="G36" s="16" t="s">
        <v>597</v>
      </c>
      <c r="H36" s="18" t="s">
        <v>99</v>
      </c>
      <c r="I36" s="10">
        <v>2010</v>
      </c>
      <c r="J36" s="10">
        <v>1</v>
      </c>
      <c r="K36" s="5" t="s">
        <v>100</v>
      </c>
      <c r="L36" s="5" t="s">
        <v>365</v>
      </c>
      <c r="M36" s="10">
        <v>1</v>
      </c>
      <c r="N36" s="21" t="str">
        <f>HYPERLINK("http://ebooks.abc-clio.com/?isbn=9780313351181")</f>
        <v>http://ebooks.abc-clio.com/?isbn=9780313351181</v>
      </c>
    </row>
    <row r="37" spans="1:14" ht="13.5">
      <c r="A37" s="4">
        <v>36</v>
      </c>
      <c r="B37" s="5" t="s">
        <v>354</v>
      </c>
      <c r="C37" s="5" t="s">
        <v>65</v>
      </c>
      <c r="D37" s="13" t="s">
        <v>788</v>
      </c>
      <c r="E37" s="13" t="s">
        <v>789</v>
      </c>
      <c r="F37" s="16" t="s">
        <v>442</v>
      </c>
      <c r="G37" s="16" t="s">
        <v>598</v>
      </c>
      <c r="H37" s="18" t="s">
        <v>101</v>
      </c>
      <c r="I37" s="10">
        <v>2012</v>
      </c>
      <c r="J37" s="10">
        <v>1</v>
      </c>
      <c r="K37" s="5" t="s">
        <v>102</v>
      </c>
      <c r="L37" s="5" t="s">
        <v>365</v>
      </c>
      <c r="M37" s="10">
        <v>1</v>
      </c>
      <c r="N37" s="21" t="str">
        <f>HYPERLINK("http://ebooks.abc-clio.com/?isbn=9780313359118")</f>
        <v>http://ebooks.abc-clio.com/?isbn=9780313359118</v>
      </c>
    </row>
    <row r="38" spans="1:14" ht="13.5">
      <c r="A38" s="4">
        <v>37</v>
      </c>
      <c r="B38" s="5" t="s">
        <v>354</v>
      </c>
      <c r="C38" s="5" t="s">
        <v>65</v>
      </c>
      <c r="D38" s="13" t="s">
        <v>790</v>
      </c>
      <c r="E38" s="13" t="s">
        <v>791</v>
      </c>
      <c r="F38" s="16" t="s">
        <v>443</v>
      </c>
      <c r="G38" s="16" t="s">
        <v>599</v>
      </c>
      <c r="H38" s="18" t="s">
        <v>103</v>
      </c>
      <c r="I38" s="10">
        <v>2009</v>
      </c>
      <c r="J38" s="10">
        <v>1</v>
      </c>
      <c r="K38" s="5" t="s">
        <v>104</v>
      </c>
      <c r="L38" s="5" t="s">
        <v>365</v>
      </c>
      <c r="M38" s="10">
        <v>1</v>
      </c>
      <c r="N38" s="21" t="str">
        <f>HYPERLINK("http://ebooks.abc-clio.com/?isbn=9780313342974")</f>
        <v>http://ebooks.abc-clio.com/?isbn=9780313342974</v>
      </c>
    </row>
    <row r="39" spans="1:14" ht="13.5">
      <c r="A39" s="4">
        <v>38</v>
      </c>
      <c r="B39" s="5" t="s">
        <v>354</v>
      </c>
      <c r="C39" s="5" t="s">
        <v>65</v>
      </c>
      <c r="D39" s="13" t="s">
        <v>792</v>
      </c>
      <c r="E39" s="13" t="s">
        <v>793</v>
      </c>
      <c r="F39" s="16" t="s">
        <v>444</v>
      </c>
      <c r="G39" s="16" t="s">
        <v>600</v>
      </c>
      <c r="H39" s="18" t="s">
        <v>105</v>
      </c>
      <c r="I39" s="10">
        <v>2009</v>
      </c>
      <c r="J39" s="10">
        <v>1</v>
      </c>
      <c r="K39" s="5" t="s">
        <v>106</v>
      </c>
      <c r="L39" s="5" t="s">
        <v>365</v>
      </c>
      <c r="M39" s="10">
        <v>1</v>
      </c>
      <c r="N39" s="21" t="str">
        <f>HYPERLINK("http://ebooks.abc-clio.com/?isbn=9780313341809")</f>
        <v>http://ebooks.abc-clio.com/?isbn=9780313341809</v>
      </c>
    </row>
    <row r="40" spans="1:14" ht="13.5">
      <c r="A40" s="4">
        <v>39</v>
      </c>
      <c r="B40" s="5" t="s">
        <v>354</v>
      </c>
      <c r="C40" s="5" t="s">
        <v>65</v>
      </c>
      <c r="D40" s="13" t="s">
        <v>794</v>
      </c>
      <c r="E40" s="13" t="s">
        <v>795</v>
      </c>
      <c r="F40" s="16" t="s">
        <v>445</v>
      </c>
      <c r="G40" s="16" t="s">
        <v>601</v>
      </c>
      <c r="H40" s="18" t="s">
        <v>107</v>
      </c>
      <c r="I40" s="10">
        <v>2011</v>
      </c>
      <c r="J40" s="10">
        <v>1</v>
      </c>
      <c r="K40" s="5" t="s">
        <v>108</v>
      </c>
      <c r="L40" s="5" t="s">
        <v>365</v>
      </c>
      <c r="M40" s="10">
        <v>1</v>
      </c>
      <c r="N40" s="21" t="str">
        <f>HYPERLINK("http://ebooks.abc-clio.com/?isbn=9780313383700")</f>
        <v>http://ebooks.abc-clio.com/?isbn=9780313383700</v>
      </c>
    </row>
    <row r="41" spans="1:14" ht="13.5">
      <c r="A41" s="4">
        <v>40</v>
      </c>
      <c r="B41" s="5" t="s">
        <v>354</v>
      </c>
      <c r="C41" s="5" t="s">
        <v>65</v>
      </c>
      <c r="D41" s="13" t="s">
        <v>796</v>
      </c>
      <c r="E41" s="13" t="s">
        <v>797</v>
      </c>
      <c r="F41" s="16" t="s">
        <v>446</v>
      </c>
      <c r="G41" s="16" t="s">
        <v>602</v>
      </c>
      <c r="H41" s="18" t="s">
        <v>109</v>
      </c>
      <c r="I41" s="10">
        <v>2012</v>
      </c>
      <c r="J41" s="10">
        <v>1</v>
      </c>
      <c r="K41" s="5" t="s">
        <v>110</v>
      </c>
      <c r="L41" s="5" t="s">
        <v>365</v>
      </c>
      <c r="M41" s="10">
        <v>1</v>
      </c>
      <c r="N41" s="21" t="str">
        <f>HYPERLINK("http://ebooks.abc-clio.com/?isbn=9780313378607")</f>
        <v>http://ebooks.abc-clio.com/?isbn=9780313378607</v>
      </c>
    </row>
    <row r="42" spans="1:14" ht="13.5">
      <c r="A42" s="4">
        <v>41</v>
      </c>
      <c r="B42" s="5" t="s">
        <v>354</v>
      </c>
      <c r="C42" s="5" t="s">
        <v>65</v>
      </c>
      <c r="D42" s="13" t="s">
        <v>798</v>
      </c>
      <c r="E42" s="13" t="s">
        <v>799</v>
      </c>
      <c r="F42" s="16" t="s">
        <v>447</v>
      </c>
      <c r="G42" s="16" t="s">
        <v>603</v>
      </c>
      <c r="H42" s="18" t="s">
        <v>111</v>
      </c>
      <c r="I42" s="10">
        <v>2012</v>
      </c>
      <c r="J42" s="10">
        <v>1</v>
      </c>
      <c r="K42" s="5" t="s">
        <v>112</v>
      </c>
      <c r="L42" s="5" t="s">
        <v>365</v>
      </c>
      <c r="M42" s="10">
        <v>1</v>
      </c>
      <c r="N42" s="21" t="str">
        <f>HYPERLINK("http://ebooks.abc-clio.com/?isbn=9780313359132")</f>
        <v>http://ebooks.abc-clio.com/?isbn=9780313359132</v>
      </c>
    </row>
    <row r="43" spans="1:14" ht="13.5">
      <c r="A43" s="4">
        <v>42</v>
      </c>
      <c r="B43" s="5" t="s">
        <v>354</v>
      </c>
      <c r="C43" s="5" t="s">
        <v>65</v>
      </c>
      <c r="D43" s="13" t="s">
        <v>800</v>
      </c>
      <c r="E43" s="13" t="s">
        <v>801</v>
      </c>
      <c r="F43" s="16" t="s">
        <v>448</v>
      </c>
      <c r="G43" s="16" t="s">
        <v>604</v>
      </c>
      <c r="H43" s="18" t="s">
        <v>113</v>
      </c>
      <c r="I43" s="10">
        <v>2011</v>
      </c>
      <c r="J43" s="10">
        <v>1</v>
      </c>
      <c r="K43" s="5" t="s">
        <v>114</v>
      </c>
      <c r="L43" s="5" t="s">
        <v>365</v>
      </c>
      <c r="M43" s="10">
        <v>1</v>
      </c>
      <c r="N43" s="21" t="str">
        <f>HYPERLINK("http://ebooks.abc-clio.com/?isbn=9780313358920")</f>
        <v>http://ebooks.abc-clio.com/?isbn=9780313358920</v>
      </c>
    </row>
    <row r="44" spans="1:14" ht="13.5">
      <c r="A44" s="4">
        <v>43</v>
      </c>
      <c r="B44" s="5" t="s">
        <v>354</v>
      </c>
      <c r="C44" s="5" t="s">
        <v>65</v>
      </c>
      <c r="D44" s="13" t="s">
        <v>802</v>
      </c>
      <c r="E44" s="13" t="s">
        <v>803</v>
      </c>
      <c r="F44" s="16" t="s">
        <v>449</v>
      </c>
      <c r="G44" s="16" t="s">
        <v>605</v>
      </c>
      <c r="H44" s="18" t="s">
        <v>115</v>
      </c>
      <c r="I44" s="10">
        <v>2010</v>
      </c>
      <c r="J44" s="10">
        <v>1</v>
      </c>
      <c r="K44" s="5" t="s">
        <v>116</v>
      </c>
      <c r="L44" s="5" t="s">
        <v>365</v>
      </c>
      <c r="M44" s="10">
        <v>1</v>
      </c>
      <c r="N44" s="21" t="str">
        <f>HYPERLINK("http://ebooks.abc-clio.com/?isbn=9780313362491")</f>
        <v>http://ebooks.abc-clio.com/?isbn=9780313362491</v>
      </c>
    </row>
    <row r="45" spans="1:14" ht="13.5">
      <c r="A45" s="4">
        <v>44</v>
      </c>
      <c r="B45" s="5" t="s">
        <v>354</v>
      </c>
      <c r="C45" s="5" t="s">
        <v>65</v>
      </c>
      <c r="D45" s="13" t="s">
        <v>804</v>
      </c>
      <c r="E45" s="13" t="s">
        <v>805</v>
      </c>
      <c r="F45" s="16" t="s">
        <v>450</v>
      </c>
      <c r="G45" s="16" t="s">
        <v>606</v>
      </c>
      <c r="H45" s="18" t="s">
        <v>117</v>
      </c>
      <c r="I45" s="10">
        <v>2009</v>
      </c>
      <c r="J45" s="10">
        <v>1</v>
      </c>
      <c r="K45" s="5" t="s">
        <v>118</v>
      </c>
      <c r="L45" s="5" t="s">
        <v>365</v>
      </c>
      <c r="M45" s="10">
        <v>1</v>
      </c>
      <c r="N45" s="21" t="str">
        <f>HYPERLINK("http://ebooks.abc-clio.com/?isbn=9780313351167")</f>
        <v>http://ebooks.abc-clio.com/?isbn=9780313351167</v>
      </c>
    </row>
    <row r="46" spans="1:14" ht="13.5">
      <c r="A46" s="4">
        <v>45</v>
      </c>
      <c r="B46" s="5" t="s">
        <v>354</v>
      </c>
      <c r="C46" s="5" t="s">
        <v>65</v>
      </c>
      <c r="D46" s="13" t="s">
        <v>806</v>
      </c>
      <c r="E46" s="13" t="s">
        <v>807</v>
      </c>
      <c r="F46" s="16" t="s">
        <v>451</v>
      </c>
      <c r="G46" s="16" t="s">
        <v>607</v>
      </c>
      <c r="H46" s="18" t="s">
        <v>119</v>
      </c>
      <c r="I46" s="10">
        <v>2010</v>
      </c>
      <c r="J46" s="10">
        <v>1</v>
      </c>
      <c r="K46" s="5" t="s">
        <v>120</v>
      </c>
      <c r="L46" s="5" t="s">
        <v>365</v>
      </c>
      <c r="M46" s="10">
        <v>1</v>
      </c>
      <c r="N46" s="21" t="str">
        <f>HYPERLINK("http://ebooks.abc-clio.com/?isbn=9780313343728")</f>
        <v>http://ebooks.abc-clio.com/?isbn=9780313343728</v>
      </c>
    </row>
    <row r="47" spans="1:14" ht="13.5">
      <c r="A47" s="4">
        <v>46</v>
      </c>
      <c r="B47" s="5" t="s">
        <v>354</v>
      </c>
      <c r="C47" s="5" t="s">
        <v>65</v>
      </c>
      <c r="D47" s="13" t="s">
        <v>808</v>
      </c>
      <c r="E47" s="13" t="s">
        <v>809</v>
      </c>
      <c r="F47" s="16" t="s">
        <v>452</v>
      </c>
      <c r="G47" s="16" t="s">
        <v>608</v>
      </c>
      <c r="H47" s="18" t="s">
        <v>121</v>
      </c>
      <c r="I47" s="10">
        <v>2013</v>
      </c>
      <c r="J47" s="10">
        <v>1</v>
      </c>
      <c r="K47" s="5" t="s">
        <v>122</v>
      </c>
      <c r="L47" s="5" t="s">
        <v>365</v>
      </c>
      <c r="M47" s="10">
        <v>1</v>
      </c>
      <c r="N47" s="21" t="str">
        <f>HYPERLINK("http://ebooks.abc-clio.com/?isbn=9780313087080")</f>
        <v>http://ebooks.abc-clio.com/?isbn=9780313087080</v>
      </c>
    </row>
    <row r="48" spans="1:14" ht="13.5">
      <c r="A48" s="4">
        <v>47</v>
      </c>
      <c r="B48" s="5" t="s">
        <v>354</v>
      </c>
      <c r="C48" s="5" t="s">
        <v>65</v>
      </c>
      <c r="D48" s="13" t="s">
        <v>810</v>
      </c>
      <c r="E48" s="13" t="s">
        <v>811</v>
      </c>
      <c r="F48" s="16" t="s">
        <v>453</v>
      </c>
      <c r="G48" s="16" t="s">
        <v>609</v>
      </c>
      <c r="H48" s="18" t="s">
        <v>123</v>
      </c>
      <c r="I48" s="10">
        <v>2009</v>
      </c>
      <c r="J48" s="10">
        <v>1</v>
      </c>
      <c r="K48" s="5" t="s">
        <v>124</v>
      </c>
      <c r="L48" s="5" t="s">
        <v>365</v>
      </c>
      <c r="M48" s="10">
        <v>1</v>
      </c>
      <c r="N48" s="21" t="str">
        <f>HYPERLINK("http://ebooks.abc-clio.com/?isbn=9780313056215")</f>
        <v>http://ebooks.abc-clio.com/?isbn=9780313056215</v>
      </c>
    </row>
    <row r="49" spans="1:14" ht="13.5">
      <c r="A49" s="4">
        <v>48</v>
      </c>
      <c r="B49" s="5" t="s">
        <v>354</v>
      </c>
      <c r="C49" s="5" t="s">
        <v>65</v>
      </c>
      <c r="D49" s="13" t="s">
        <v>812</v>
      </c>
      <c r="E49" s="13" t="s">
        <v>813</v>
      </c>
      <c r="F49" s="16" t="s">
        <v>454</v>
      </c>
      <c r="G49" s="16" t="s">
        <v>610</v>
      </c>
      <c r="H49" s="18" t="s">
        <v>125</v>
      </c>
      <c r="I49" s="10">
        <v>2010</v>
      </c>
      <c r="J49" s="10">
        <v>1</v>
      </c>
      <c r="K49" s="5" t="s">
        <v>126</v>
      </c>
      <c r="L49" s="5" t="s">
        <v>365</v>
      </c>
      <c r="M49" s="10">
        <v>1</v>
      </c>
      <c r="N49" s="21" t="str">
        <f>HYPERLINK("http://ebooks.abc-clio.com/?isbn=9780313345272")</f>
        <v>http://ebooks.abc-clio.com/?isbn=9780313345272</v>
      </c>
    </row>
    <row r="50" spans="1:14" ht="13.5">
      <c r="A50" s="4">
        <v>49</v>
      </c>
      <c r="B50" s="5" t="s">
        <v>354</v>
      </c>
      <c r="C50" s="5" t="s">
        <v>2</v>
      </c>
      <c r="D50" s="13" t="s">
        <v>814</v>
      </c>
      <c r="E50" s="13" t="s">
        <v>815</v>
      </c>
      <c r="F50" s="16" t="s">
        <v>455</v>
      </c>
      <c r="G50" s="16" t="s">
        <v>611</v>
      </c>
      <c r="H50" s="18" t="s">
        <v>3</v>
      </c>
      <c r="I50" s="10">
        <v>2013</v>
      </c>
      <c r="J50" s="10">
        <v>1</v>
      </c>
      <c r="K50" s="5" t="s">
        <v>4</v>
      </c>
      <c r="L50" s="5" t="s">
        <v>358</v>
      </c>
      <c r="M50" s="10">
        <v>1</v>
      </c>
      <c r="N50" s="21" t="str">
        <f>HYPERLINK("http://ebooks.abc-clio.com/?isbn=9781440829246")</f>
        <v>http://ebooks.abc-clio.com/?isbn=9781440829246</v>
      </c>
    </row>
    <row r="51" spans="1:14" ht="13.5">
      <c r="A51" s="4">
        <v>50</v>
      </c>
      <c r="B51" s="5" t="s">
        <v>354</v>
      </c>
      <c r="C51" s="5" t="s">
        <v>362</v>
      </c>
      <c r="D51" s="13" t="s">
        <v>816</v>
      </c>
      <c r="E51" s="13" t="s">
        <v>817</v>
      </c>
      <c r="F51" s="16" t="s">
        <v>456</v>
      </c>
      <c r="G51" s="16" t="s">
        <v>612</v>
      </c>
      <c r="H51" s="18" t="s">
        <v>363</v>
      </c>
      <c r="I51" s="10">
        <v>2013</v>
      </c>
      <c r="J51" s="10">
        <v>1</v>
      </c>
      <c r="K51" s="5" t="s">
        <v>364</v>
      </c>
      <c r="L51" s="5" t="s">
        <v>365</v>
      </c>
      <c r="M51" s="10">
        <v>1</v>
      </c>
      <c r="N51" s="21" t="str">
        <f>HYPERLINK("http://ebooks.abc-clio.com/?isbn=9780313363252")</f>
        <v>http://ebooks.abc-clio.com/?isbn=9780313363252</v>
      </c>
    </row>
    <row r="52" spans="1:14" ht="13.5">
      <c r="A52" s="4">
        <v>51</v>
      </c>
      <c r="B52" s="5" t="s">
        <v>354</v>
      </c>
      <c r="C52" s="5" t="s">
        <v>127</v>
      </c>
      <c r="D52" s="13" t="s">
        <v>818</v>
      </c>
      <c r="E52" s="13" t="s">
        <v>819</v>
      </c>
      <c r="F52" s="16" t="s">
        <v>457</v>
      </c>
      <c r="G52" s="16" t="s">
        <v>613</v>
      </c>
      <c r="H52" s="18" t="s">
        <v>128</v>
      </c>
      <c r="I52" s="10">
        <v>2009</v>
      </c>
      <c r="J52" s="10">
        <v>1</v>
      </c>
      <c r="K52" s="5" t="s">
        <v>129</v>
      </c>
      <c r="L52" s="5" t="s">
        <v>365</v>
      </c>
      <c r="M52" s="10">
        <v>1</v>
      </c>
      <c r="N52" s="21" t="str">
        <f>HYPERLINK("http://ebooks.abc-clio.com/?isbn=9780313357138")</f>
        <v>http://ebooks.abc-clio.com/?isbn=9780313357138</v>
      </c>
    </row>
    <row r="53" spans="1:14" ht="13.5">
      <c r="A53" s="4">
        <v>52</v>
      </c>
      <c r="B53" s="5" t="s">
        <v>354</v>
      </c>
      <c r="C53" s="5" t="s">
        <v>256</v>
      </c>
      <c r="D53" s="13" t="s">
        <v>820</v>
      </c>
      <c r="E53" s="13" t="s">
        <v>821</v>
      </c>
      <c r="F53" s="16" t="s">
        <v>458</v>
      </c>
      <c r="G53" s="16" t="s">
        <v>614</v>
      </c>
      <c r="H53" s="18" t="s">
        <v>257</v>
      </c>
      <c r="I53" s="10">
        <v>2013</v>
      </c>
      <c r="J53" s="10">
        <v>1</v>
      </c>
      <c r="K53" s="5" t="s">
        <v>258</v>
      </c>
      <c r="L53" s="5" t="s">
        <v>365</v>
      </c>
      <c r="M53" s="10">
        <v>1</v>
      </c>
      <c r="N53" s="21" t="str">
        <f>HYPERLINK("http://ebooks.abc-clio.com/?isbn=9781440800597")</f>
        <v>http://ebooks.abc-clio.com/?isbn=9781440800597</v>
      </c>
    </row>
    <row r="54" spans="1:14" ht="13.5">
      <c r="A54" s="4">
        <v>53</v>
      </c>
      <c r="B54" s="5" t="s">
        <v>354</v>
      </c>
      <c r="C54" s="5" t="s">
        <v>24</v>
      </c>
      <c r="D54" s="13" t="s">
        <v>822</v>
      </c>
      <c r="E54" s="13" t="s">
        <v>823</v>
      </c>
      <c r="F54" s="16" t="s">
        <v>459</v>
      </c>
      <c r="G54" s="16" t="s">
        <v>615</v>
      </c>
      <c r="H54" s="18" t="s">
        <v>25</v>
      </c>
      <c r="I54" s="10">
        <v>2013</v>
      </c>
      <c r="J54" s="10">
        <v>1</v>
      </c>
      <c r="K54" s="5" t="s">
        <v>26</v>
      </c>
      <c r="L54" s="5" t="s">
        <v>11</v>
      </c>
      <c r="M54" s="10">
        <v>1</v>
      </c>
      <c r="N54" s="21" t="str">
        <f>HYPERLINK("http://ebooks.abc-clio.com/?isbn=9781610691840")</f>
        <v>http://ebooks.abc-clio.com/?isbn=9781610691840</v>
      </c>
    </row>
    <row r="55" spans="1:14" ht="13.5">
      <c r="A55" s="4">
        <v>54</v>
      </c>
      <c r="B55" s="5" t="s">
        <v>354</v>
      </c>
      <c r="C55" s="5" t="s">
        <v>259</v>
      </c>
      <c r="D55" s="13" t="s">
        <v>824</v>
      </c>
      <c r="E55" s="13" t="s">
        <v>825</v>
      </c>
      <c r="F55" s="16" t="s">
        <v>460</v>
      </c>
      <c r="G55" s="16" t="s">
        <v>616</v>
      </c>
      <c r="H55" s="18" t="s">
        <v>260</v>
      </c>
      <c r="I55" s="10">
        <v>2013</v>
      </c>
      <c r="J55" s="10">
        <v>1</v>
      </c>
      <c r="K55" s="5" t="s">
        <v>261</v>
      </c>
      <c r="L55" s="5" t="s">
        <v>365</v>
      </c>
      <c r="M55" s="10">
        <v>1</v>
      </c>
      <c r="N55" s="21" t="str">
        <f>HYPERLINK("http://ebooks.abc-clio.com/?isbn=9780313397479")</f>
        <v>http://ebooks.abc-clio.com/?isbn=9780313397479</v>
      </c>
    </row>
    <row r="56" spans="1:14" ht="13.5">
      <c r="A56" s="4">
        <v>55</v>
      </c>
      <c r="B56" s="5" t="s">
        <v>354</v>
      </c>
      <c r="C56" s="5" t="s">
        <v>27</v>
      </c>
      <c r="D56" s="13" t="s">
        <v>826</v>
      </c>
      <c r="E56" s="13" t="s">
        <v>827</v>
      </c>
      <c r="F56" s="16" t="s">
        <v>461</v>
      </c>
      <c r="G56" s="16" t="s">
        <v>617</v>
      </c>
      <c r="H56" s="18" t="s">
        <v>28</v>
      </c>
      <c r="I56" s="10">
        <v>2013</v>
      </c>
      <c r="J56" s="10">
        <v>1</v>
      </c>
      <c r="K56" s="5" t="s">
        <v>29</v>
      </c>
      <c r="L56" s="5" t="s">
        <v>358</v>
      </c>
      <c r="M56" s="10">
        <v>2</v>
      </c>
      <c r="N56" s="21" t="str">
        <f>HYPERLINK("http://ebooks.abc-clio.com/?isbn=9780313396922")</f>
        <v>http://ebooks.abc-clio.com/?isbn=9780313396922</v>
      </c>
    </row>
    <row r="57" spans="1:14" ht="13.5">
      <c r="A57" s="4">
        <v>56</v>
      </c>
      <c r="B57" s="5" t="s">
        <v>354</v>
      </c>
      <c r="C57" s="5" t="s">
        <v>262</v>
      </c>
      <c r="D57" s="13" t="s">
        <v>828</v>
      </c>
      <c r="E57" s="13" t="s">
        <v>829</v>
      </c>
      <c r="F57" s="16" t="s">
        <v>462</v>
      </c>
      <c r="G57" s="16" t="s">
        <v>618</v>
      </c>
      <c r="H57" s="18" t="s">
        <v>263</v>
      </c>
      <c r="I57" s="10">
        <v>2013</v>
      </c>
      <c r="J57" s="10">
        <v>1</v>
      </c>
      <c r="K57" s="5" t="s">
        <v>264</v>
      </c>
      <c r="L57" s="5" t="s">
        <v>369</v>
      </c>
      <c r="M57" s="10">
        <v>3</v>
      </c>
      <c r="N57" s="21" t="str">
        <f>HYPERLINK("http://ebooks.abc-clio.com/?isbn=9781598847758")</f>
        <v>http://ebooks.abc-clio.com/?isbn=9781598847758</v>
      </c>
    </row>
    <row r="58" spans="1:14" ht="13.5">
      <c r="A58" s="4">
        <v>57</v>
      </c>
      <c r="B58" s="5" t="s">
        <v>354</v>
      </c>
      <c r="C58" s="5" t="s">
        <v>5</v>
      </c>
      <c r="D58" s="13" t="s">
        <v>830</v>
      </c>
      <c r="E58" s="13" t="s">
        <v>831</v>
      </c>
      <c r="F58" s="16" t="s">
        <v>463</v>
      </c>
      <c r="G58" s="16" t="s">
        <v>619</v>
      </c>
      <c r="H58" s="18" t="s">
        <v>265</v>
      </c>
      <c r="I58" s="10">
        <v>2013</v>
      </c>
      <c r="J58" s="10">
        <v>1</v>
      </c>
      <c r="K58" s="5" t="s">
        <v>266</v>
      </c>
      <c r="L58" s="5" t="s">
        <v>369</v>
      </c>
      <c r="M58" s="10">
        <v>2</v>
      </c>
      <c r="N58" s="21" t="str">
        <f>HYPERLINK("http://ebooks.abc-clio.com/?isbn=9780313376375")</f>
        <v>http://ebooks.abc-clio.com/?isbn=9780313376375</v>
      </c>
    </row>
    <row r="59" spans="1:14" ht="13.5">
      <c r="A59" s="4">
        <v>58</v>
      </c>
      <c r="B59" s="5" t="s">
        <v>354</v>
      </c>
      <c r="C59" s="5" t="s">
        <v>57</v>
      </c>
      <c r="D59" s="13" t="s">
        <v>832</v>
      </c>
      <c r="E59" s="13" t="s">
        <v>833</v>
      </c>
      <c r="F59" s="16" t="s">
        <v>464</v>
      </c>
      <c r="G59" s="16" t="s">
        <v>620</v>
      </c>
      <c r="H59" s="18" t="s">
        <v>130</v>
      </c>
      <c r="I59" s="10">
        <v>2013</v>
      </c>
      <c r="J59" s="10">
        <v>1</v>
      </c>
      <c r="K59" s="5" t="s">
        <v>131</v>
      </c>
      <c r="L59" s="5" t="s">
        <v>365</v>
      </c>
      <c r="M59" s="10">
        <v>2</v>
      </c>
      <c r="N59" s="21" t="str">
        <f>HYPERLINK("http://ebooks.abc-clio.com/?isbn=9780313387104")</f>
        <v>http://ebooks.abc-clio.com/?isbn=9780313387104</v>
      </c>
    </row>
    <row r="60" spans="1:14" ht="13.5">
      <c r="A60" s="4">
        <v>59</v>
      </c>
      <c r="B60" s="5" t="s">
        <v>354</v>
      </c>
      <c r="C60" s="5" t="s">
        <v>57</v>
      </c>
      <c r="D60" s="13" t="s">
        <v>834</v>
      </c>
      <c r="E60" s="13" t="s">
        <v>835</v>
      </c>
      <c r="F60" s="16" t="s">
        <v>465</v>
      </c>
      <c r="G60" s="16" t="s">
        <v>621</v>
      </c>
      <c r="H60" s="18" t="s">
        <v>132</v>
      </c>
      <c r="I60" s="10">
        <v>2012</v>
      </c>
      <c r="J60" s="10">
        <v>1</v>
      </c>
      <c r="K60" s="5" t="s">
        <v>133</v>
      </c>
      <c r="L60" s="5" t="s">
        <v>365</v>
      </c>
      <c r="M60" s="10">
        <v>2</v>
      </c>
      <c r="N60" s="21" t="str">
        <f>HYPERLINK("http://ebooks.abc-clio.com/?isbn=9780313379376")</f>
        <v>http://ebooks.abc-clio.com/?isbn=9780313379376</v>
      </c>
    </row>
    <row r="61" spans="1:14" ht="13.5">
      <c r="A61" s="4">
        <v>60</v>
      </c>
      <c r="B61" s="5" t="s">
        <v>354</v>
      </c>
      <c r="C61" s="5" t="s">
        <v>359</v>
      </c>
      <c r="D61" s="13" t="s">
        <v>836</v>
      </c>
      <c r="E61" s="13" t="s">
        <v>837</v>
      </c>
      <c r="F61" s="16" t="s">
        <v>466</v>
      </c>
      <c r="G61" s="16" t="s">
        <v>622</v>
      </c>
      <c r="H61" s="18" t="s">
        <v>360</v>
      </c>
      <c r="I61" s="10">
        <v>2014</v>
      </c>
      <c r="J61" s="10">
        <v>1</v>
      </c>
      <c r="K61" s="5" t="s">
        <v>361</v>
      </c>
      <c r="L61" s="5" t="s">
        <v>358</v>
      </c>
      <c r="M61" s="10">
        <v>1</v>
      </c>
      <c r="N61" s="21" t="str">
        <f>HYPERLINK("http://ebooks.abc-clio.com/?isbn=9781440829369")</f>
        <v>http://ebooks.abc-clio.com/?isbn=9781440829369</v>
      </c>
    </row>
    <row r="62" spans="1:14" ht="13.5">
      <c r="A62" s="4">
        <v>61</v>
      </c>
      <c r="B62" s="5" t="s">
        <v>354</v>
      </c>
      <c r="C62" s="5" t="s">
        <v>134</v>
      </c>
      <c r="D62" s="13" t="s">
        <v>838</v>
      </c>
      <c r="E62" s="13" t="s">
        <v>839</v>
      </c>
      <c r="F62" s="16" t="s">
        <v>467</v>
      </c>
      <c r="G62" s="16" t="s">
        <v>623</v>
      </c>
      <c r="H62" s="18" t="s">
        <v>135</v>
      </c>
      <c r="I62" s="10">
        <v>2013</v>
      </c>
      <c r="J62" s="10">
        <v>1</v>
      </c>
      <c r="K62" s="5" t="s">
        <v>136</v>
      </c>
      <c r="L62" s="5" t="s">
        <v>358</v>
      </c>
      <c r="M62" s="10">
        <v>2</v>
      </c>
      <c r="N62" s="21" t="str">
        <f>HYPERLINK("http://ebooks.abc-clio.com/?isbn=9780313393549")</f>
        <v>http://ebooks.abc-clio.com/?isbn=9780313393549</v>
      </c>
    </row>
    <row r="63" spans="1:14" ht="13.5">
      <c r="A63" s="4">
        <v>62</v>
      </c>
      <c r="B63" s="5" t="s">
        <v>354</v>
      </c>
      <c r="C63" s="5" t="s">
        <v>5</v>
      </c>
      <c r="D63" s="13" t="s">
        <v>840</v>
      </c>
      <c r="E63" s="13" t="s">
        <v>841</v>
      </c>
      <c r="F63" s="16" t="s">
        <v>468</v>
      </c>
      <c r="G63" s="16" t="s">
        <v>624</v>
      </c>
      <c r="H63" s="18" t="s">
        <v>6</v>
      </c>
      <c r="I63" s="10">
        <v>2012</v>
      </c>
      <c r="J63" s="10">
        <v>1</v>
      </c>
      <c r="K63" s="5" t="s">
        <v>7</v>
      </c>
      <c r="L63" s="5" t="s">
        <v>369</v>
      </c>
      <c r="M63" s="10">
        <v>1</v>
      </c>
      <c r="N63" s="21" t="str">
        <f>HYPERLINK("http://ebooks.abc-clio.com/?isbn=9781598846607")</f>
        <v>http://ebooks.abc-clio.com/?isbn=9781598846607</v>
      </c>
    </row>
    <row r="64" spans="1:14" ht="13.5">
      <c r="A64" s="4">
        <v>63</v>
      </c>
      <c r="B64" s="5" t="s">
        <v>354</v>
      </c>
      <c r="C64" s="5" t="s">
        <v>5</v>
      </c>
      <c r="D64" s="13" t="s">
        <v>842</v>
      </c>
      <c r="E64" s="13" t="s">
        <v>843</v>
      </c>
      <c r="F64" s="16" t="s">
        <v>469</v>
      </c>
      <c r="G64" s="16" t="s">
        <v>625</v>
      </c>
      <c r="H64" s="18" t="s">
        <v>137</v>
      </c>
      <c r="I64" s="10">
        <v>2013</v>
      </c>
      <c r="J64" s="10">
        <v>1</v>
      </c>
      <c r="K64" s="5" t="s">
        <v>7</v>
      </c>
      <c r="L64" s="5" t="s">
        <v>369</v>
      </c>
      <c r="M64" s="10">
        <v>1</v>
      </c>
      <c r="N64" s="21" t="str">
        <f>HYPERLINK("http://ebooks.abc-clio.com/?isbn=9781610691642")</f>
        <v>http://ebooks.abc-clio.com/?isbn=9781610691642</v>
      </c>
    </row>
    <row r="65" spans="1:14" ht="13.5">
      <c r="A65" s="4">
        <v>64</v>
      </c>
      <c r="B65" s="5" t="s">
        <v>354</v>
      </c>
      <c r="C65" s="5" t="s">
        <v>5</v>
      </c>
      <c r="D65" s="13" t="s">
        <v>844</v>
      </c>
      <c r="E65" s="13" t="s">
        <v>845</v>
      </c>
      <c r="F65" s="16" t="s">
        <v>470</v>
      </c>
      <c r="G65" s="16" t="s">
        <v>626</v>
      </c>
      <c r="H65" s="18" t="s">
        <v>30</v>
      </c>
      <c r="I65" s="10">
        <v>2012</v>
      </c>
      <c r="J65" s="10">
        <v>1</v>
      </c>
      <c r="K65" s="5" t="s">
        <v>31</v>
      </c>
      <c r="L65" s="5" t="s">
        <v>369</v>
      </c>
      <c r="M65" s="10">
        <v>1</v>
      </c>
      <c r="N65" s="21" t="str">
        <f>HYPERLINK("http://ebooks.abc-clio.com/?isbn=9781598846188")</f>
        <v>http://ebooks.abc-clio.com/?isbn=9781598846188</v>
      </c>
    </row>
    <row r="66" spans="1:14" ht="13.5">
      <c r="A66" s="4">
        <v>65</v>
      </c>
      <c r="B66" s="5" t="s">
        <v>354</v>
      </c>
      <c r="C66" s="5" t="s">
        <v>21</v>
      </c>
      <c r="D66" s="13" t="s">
        <v>846</v>
      </c>
      <c r="E66" s="13" t="s">
        <v>736</v>
      </c>
      <c r="F66" s="16" t="s">
        <v>471</v>
      </c>
      <c r="G66" s="16" t="s">
        <v>627</v>
      </c>
      <c r="H66" s="18" t="s">
        <v>267</v>
      </c>
      <c r="I66" s="10">
        <v>2014</v>
      </c>
      <c r="J66" s="10">
        <v>1</v>
      </c>
      <c r="K66" s="5" t="s">
        <v>268</v>
      </c>
      <c r="L66" s="5" t="s">
        <v>369</v>
      </c>
      <c r="M66" s="10">
        <v>4</v>
      </c>
      <c r="N66" s="21" t="str">
        <f>HYPERLINK("http://ebooks.abc-clio.com/?isbn=9781610690263")</f>
        <v>http://ebooks.abc-clio.com/?isbn=9781610690263</v>
      </c>
    </row>
    <row r="67" spans="1:14" ht="13.5">
      <c r="A67" s="4">
        <v>66</v>
      </c>
      <c r="B67" s="5" t="s">
        <v>354</v>
      </c>
      <c r="C67" s="5" t="s">
        <v>138</v>
      </c>
      <c r="D67" s="13">
        <v>372.83</v>
      </c>
      <c r="E67" s="13" t="s">
        <v>847</v>
      </c>
      <c r="F67" s="16" t="s">
        <v>472</v>
      </c>
      <c r="G67" s="16" t="s">
        <v>628</v>
      </c>
      <c r="H67" s="18" t="s">
        <v>139</v>
      </c>
      <c r="I67" s="10">
        <v>2009</v>
      </c>
      <c r="J67" s="10">
        <v>1</v>
      </c>
      <c r="K67" s="5" t="s">
        <v>140</v>
      </c>
      <c r="L67" s="5" t="s">
        <v>11</v>
      </c>
      <c r="M67" s="10">
        <v>1</v>
      </c>
      <c r="N67" s="21" t="str">
        <f>HYPERLINK("http://ebooks.abc-clio.com/?isbn=9781591587835")</f>
        <v>http://ebooks.abc-clio.com/?isbn=9781591587835</v>
      </c>
    </row>
    <row r="68" spans="1:14" ht="13.5">
      <c r="A68" s="4">
        <v>67</v>
      </c>
      <c r="B68" s="5" t="s">
        <v>354</v>
      </c>
      <c r="C68" s="5" t="s">
        <v>379</v>
      </c>
      <c r="D68" s="13" t="s">
        <v>848</v>
      </c>
      <c r="E68" s="13" t="s">
        <v>849</v>
      </c>
      <c r="F68" s="16" t="s">
        <v>473</v>
      </c>
      <c r="G68" s="16" t="s">
        <v>629</v>
      </c>
      <c r="H68" s="18" t="s">
        <v>269</v>
      </c>
      <c r="I68" s="10">
        <v>2013</v>
      </c>
      <c r="J68" s="10">
        <v>1</v>
      </c>
      <c r="K68" s="5" t="s">
        <v>270</v>
      </c>
      <c r="L68" s="5" t="s">
        <v>358</v>
      </c>
      <c r="M68" s="10">
        <v>1</v>
      </c>
      <c r="N68" s="21" t="str">
        <f>HYPERLINK("http://ebooks.abc-clio.com/?isbn=9781440829529")</f>
        <v>http://ebooks.abc-clio.com/?isbn=9781440829529</v>
      </c>
    </row>
    <row r="69" spans="1:14" ht="13.5">
      <c r="A69" s="4">
        <v>68</v>
      </c>
      <c r="B69" s="5" t="s">
        <v>354</v>
      </c>
      <c r="C69" s="5" t="s">
        <v>162</v>
      </c>
      <c r="D69" s="13" t="s">
        <v>850</v>
      </c>
      <c r="E69" s="13" t="s">
        <v>851</v>
      </c>
      <c r="F69" s="16" t="s">
        <v>474</v>
      </c>
      <c r="G69" s="16" t="s">
        <v>630</v>
      </c>
      <c r="H69" s="18" t="s">
        <v>271</v>
      </c>
      <c r="I69" s="10">
        <v>2014</v>
      </c>
      <c r="J69" s="10">
        <v>1</v>
      </c>
      <c r="K69" s="5" t="s">
        <v>272</v>
      </c>
      <c r="L69" s="5" t="s">
        <v>11</v>
      </c>
      <c r="M69" s="10">
        <v>1</v>
      </c>
      <c r="N69" s="21" t="str">
        <f>HYPERLINK("http://ebooks.abc-clio.com/?isbn=9781598847444")</f>
        <v>http://ebooks.abc-clio.com/?isbn=9781598847444</v>
      </c>
    </row>
    <row r="70" spans="1:14" ht="13.5">
      <c r="A70" s="4">
        <v>69</v>
      </c>
      <c r="B70" s="5" t="s">
        <v>354</v>
      </c>
      <c r="C70" s="5" t="s">
        <v>45</v>
      </c>
      <c r="D70" s="13" t="s">
        <v>852</v>
      </c>
      <c r="E70" s="13" t="s">
        <v>853</v>
      </c>
      <c r="F70" s="16" t="s">
        <v>475</v>
      </c>
      <c r="G70" s="16" t="s">
        <v>631</v>
      </c>
      <c r="H70" s="18" t="s">
        <v>141</v>
      </c>
      <c r="I70" s="10">
        <v>2013</v>
      </c>
      <c r="J70" s="10">
        <v>1</v>
      </c>
      <c r="K70" s="5" t="s">
        <v>142</v>
      </c>
      <c r="L70" s="5" t="s">
        <v>369</v>
      </c>
      <c r="M70" s="10">
        <v>3</v>
      </c>
      <c r="N70" s="21" t="str">
        <f>HYPERLINK("http://ebooks.abc-clio.com/?isbn=9781610692335")</f>
        <v>http://ebooks.abc-clio.com/?isbn=9781610692335</v>
      </c>
    </row>
    <row r="71" spans="1:14" ht="13.5">
      <c r="A71" s="4">
        <v>70</v>
      </c>
      <c r="B71" s="5" t="s">
        <v>354</v>
      </c>
      <c r="C71" s="5" t="s">
        <v>143</v>
      </c>
      <c r="D71" s="13" t="s">
        <v>854</v>
      </c>
      <c r="E71" s="13" t="s">
        <v>855</v>
      </c>
      <c r="F71" s="16" t="s">
        <v>476</v>
      </c>
      <c r="G71" s="16" t="s">
        <v>632</v>
      </c>
      <c r="H71" s="18" t="s">
        <v>144</v>
      </c>
      <c r="I71" s="10">
        <v>2013</v>
      </c>
      <c r="J71" s="10">
        <v>1</v>
      </c>
      <c r="K71" s="5" t="s">
        <v>145</v>
      </c>
      <c r="L71" s="5" t="s">
        <v>11</v>
      </c>
      <c r="M71" s="10">
        <v>1</v>
      </c>
      <c r="N71" s="21" t="str">
        <f>HYPERLINK("http://ebooks.abc-clio.com/?isbn=9781610693769")</f>
        <v>http://ebooks.abc-clio.com/?isbn=9781610693769</v>
      </c>
    </row>
    <row r="72" spans="1:14" ht="13.5">
      <c r="A72" s="4">
        <v>71</v>
      </c>
      <c r="B72" s="5" t="s">
        <v>354</v>
      </c>
      <c r="C72" s="5" t="s">
        <v>8</v>
      </c>
      <c r="D72" s="13" t="s">
        <v>856</v>
      </c>
      <c r="E72" s="13" t="s">
        <v>857</v>
      </c>
      <c r="F72" s="16" t="s">
        <v>477</v>
      </c>
      <c r="G72" s="16" t="s">
        <v>633</v>
      </c>
      <c r="H72" s="18" t="s">
        <v>9</v>
      </c>
      <c r="I72" s="10">
        <v>2012</v>
      </c>
      <c r="J72" s="10">
        <v>1</v>
      </c>
      <c r="K72" s="5" t="s">
        <v>10</v>
      </c>
      <c r="L72" s="5" t="s">
        <v>11</v>
      </c>
      <c r="M72" s="10">
        <v>1</v>
      </c>
      <c r="N72" s="21" t="str">
        <f>HYPERLINK("http://ebooks.abc-clio.com/?isbn=9781598849516")</f>
        <v>http://ebooks.abc-clio.com/?isbn=9781598849516</v>
      </c>
    </row>
    <row r="73" spans="1:14" ht="13.5">
      <c r="A73" s="4">
        <v>72</v>
      </c>
      <c r="B73" s="5" t="s">
        <v>354</v>
      </c>
      <c r="C73" s="5" t="s">
        <v>359</v>
      </c>
      <c r="D73" s="13" t="s">
        <v>858</v>
      </c>
      <c r="E73" s="13" t="s">
        <v>859</v>
      </c>
      <c r="F73" s="16" t="s">
        <v>478</v>
      </c>
      <c r="G73" s="16" t="s">
        <v>634</v>
      </c>
      <c r="H73" s="18" t="s">
        <v>32</v>
      </c>
      <c r="I73" s="10">
        <v>2011</v>
      </c>
      <c r="J73" s="10">
        <v>1</v>
      </c>
      <c r="K73" s="5" t="s">
        <v>33</v>
      </c>
      <c r="L73" s="5" t="s">
        <v>358</v>
      </c>
      <c r="M73" s="10">
        <v>1</v>
      </c>
      <c r="N73" s="21" t="str">
        <f>HYPERLINK("http://ebooks.abc-clio.com/?isbn=9780313393921")</f>
        <v>http://ebooks.abc-clio.com/?isbn=9780313393921</v>
      </c>
    </row>
    <row r="74" spans="1:14" ht="13.5">
      <c r="A74" s="4">
        <v>73</v>
      </c>
      <c r="B74" s="5" t="s">
        <v>354</v>
      </c>
      <c r="C74" s="5" t="s">
        <v>15</v>
      </c>
      <c r="D74" s="13" t="s">
        <v>860</v>
      </c>
      <c r="E74" s="13" t="s">
        <v>861</v>
      </c>
      <c r="F74" s="16" t="s">
        <v>479</v>
      </c>
      <c r="G74" s="16" t="s">
        <v>635</v>
      </c>
      <c r="H74" s="18" t="s">
        <v>16</v>
      </c>
      <c r="I74" s="10">
        <v>2013</v>
      </c>
      <c r="J74" s="10">
        <v>1</v>
      </c>
      <c r="K74" s="5" t="s">
        <v>17</v>
      </c>
      <c r="L74" s="5" t="s">
        <v>358</v>
      </c>
      <c r="M74" s="10">
        <v>1</v>
      </c>
      <c r="N74" s="21" t="str">
        <f>HYPERLINK("http://ebooks.abc-clio.com/?isbn=9781440829345")</f>
        <v>http://ebooks.abc-clio.com/?isbn=9781440829345</v>
      </c>
    </row>
    <row r="75" spans="1:14" ht="13.5">
      <c r="A75" s="4">
        <v>74</v>
      </c>
      <c r="B75" s="5" t="s">
        <v>354</v>
      </c>
      <c r="C75" s="5" t="s">
        <v>146</v>
      </c>
      <c r="D75" s="13" t="s">
        <v>862</v>
      </c>
      <c r="E75" s="13" t="s">
        <v>768</v>
      </c>
      <c r="F75" s="16" t="s">
        <v>480</v>
      </c>
      <c r="G75" s="16" t="s">
        <v>636</v>
      </c>
      <c r="H75" s="18" t="s">
        <v>147</v>
      </c>
      <c r="I75" s="10">
        <v>2013</v>
      </c>
      <c r="J75" s="10">
        <v>1</v>
      </c>
      <c r="K75" s="5" t="s">
        <v>148</v>
      </c>
      <c r="L75" s="5" t="s">
        <v>11</v>
      </c>
      <c r="M75" s="10">
        <v>1</v>
      </c>
      <c r="N75" s="21" t="str">
        <f>HYPERLINK("http://ebooks.abc-clio.com/?isbn=9781610694247")</f>
        <v>http://ebooks.abc-clio.com/?isbn=9781610694247</v>
      </c>
    </row>
    <row r="76" spans="1:14" ht="13.5">
      <c r="A76" s="4">
        <v>75</v>
      </c>
      <c r="B76" s="5" t="s">
        <v>354</v>
      </c>
      <c r="C76" s="5" t="s">
        <v>54</v>
      </c>
      <c r="D76" s="13" t="s">
        <v>863</v>
      </c>
      <c r="E76" s="13" t="s">
        <v>864</v>
      </c>
      <c r="F76" s="16" t="s">
        <v>481</v>
      </c>
      <c r="G76" s="16" t="s">
        <v>637</v>
      </c>
      <c r="H76" s="18" t="s">
        <v>149</v>
      </c>
      <c r="I76" s="10">
        <v>2011</v>
      </c>
      <c r="J76" s="10">
        <v>1</v>
      </c>
      <c r="K76" s="5" t="s">
        <v>150</v>
      </c>
      <c r="L76" s="5" t="s">
        <v>358</v>
      </c>
      <c r="M76" s="10">
        <v>1</v>
      </c>
      <c r="N76" s="21" t="str">
        <f>HYPERLINK("http://ebooks.abc-clio.com/?isbn=9780313385803")</f>
        <v>http://ebooks.abc-clio.com/?isbn=9780313385803</v>
      </c>
    </row>
    <row r="77" spans="1:14" ht="13.5">
      <c r="A77" s="4">
        <v>76</v>
      </c>
      <c r="B77" s="5" t="s">
        <v>354</v>
      </c>
      <c r="C77" s="5" t="s">
        <v>151</v>
      </c>
      <c r="D77" s="13" t="s">
        <v>865</v>
      </c>
      <c r="E77" s="13" t="s">
        <v>866</v>
      </c>
      <c r="F77" s="16" t="s">
        <v>482</v>
      </c>
      <c r="G77" s="16" t="s">
        <v>638</v>
      </c>
      <c r="H77" s="18" t="s">
        <v>152</v>
      </c>
      <c r="I77" s="10">
        <v>2012</v>
      </c>
      <c r="J77" s="10">
        <v>1</v>
      </c>
      <c r="K77" s="5" t="s">
        <v>153</v>
      </c>
      <c r="L77" s="5" t="s">
        <v>358</v>
      </c>
      <c r="M77" s="10">
        <v>1</v>
      </c>
      <c r="N77" s="21" t="str">
        <f>HYPERLINK("http://ebooks.abc-clio.com/?isbn=9780313396229")</f>
        <v>http://ebooks.abc-clio.com/?isbn=9780313396229</v>
      </c>
    </row>
    <row r="78" spans="1:14" ht="13.5">
      <c r="A78" s="4">
        <v>77</v>
      </c>
      <c r="B78" s="5" t="s">
        <v>354</v>
      </c>
      <c r="C78" s="5" t="s">
        <v>146</v>
      </c>
      <c r="D78" s="13" t="s">
        <v>867</v>
      </c>
      <c r="E78" s="13" t="s">
        <v>868</v>
      </c>
      <c r="F78" s="16" t="s">
        <v>483</v>
      </c>
      <c r="G78" s="16" t="s">
        <v>639</v>
      </c>
      <c r="H78" s="18" t="s">
        <v>154</v>
      </c>
      <c r="I78" s="10">
        <v>2012</v>
      </c>
      <c r="J78" s="10">
        <v>1</v>
      </c>
      <c r="K78" s="5" t="s">
        <v>155</v>
      </c>
      <c r="L78" s="5" t="s">
        <v>11</v>
      </c>
      <c r="M78" s="10">
        <v>1</v>
      </c>
      <c r="N78" s="21" t="str">
        <f>HYPERLINK("http://ebooks.abc-clio.com/?isbn=9781610692250")</f>
        <v>http://ebooks.abc-clio.com/?isbn=9781610692250</v>
      </c>
    </row>
    <row r="79" spans="1:14" ht="13.5">
      <c r="A79" s="4">
        <v>78</v>
      </c>
      <c r="B79" s="5" t="s">
        <v>354</v>
      </c>
      <c r="C79" s="5" t="s">
        <v>359</v>
      </c>
      <c r="D79" s="13" t="s">
        <v>869</v>
      </c>
      <c r="E79" s="13" t="s">
        <v>870</v>
      </c>
      <c r="F79" s="16" t="s">
        <v>484</v>
      </c>
      <c r="G79" s="16" t="s">
        <v>640</v>
      </c>
      <c r="H79" s="18" t="s">
        <v>156</v>
      </c>
      <c r="I79" s="10">
        <v>2010</v>
      </c>
      <c r="J79" s="10">
        <v>1</v>
      </c>
      <c r="K79" s="5" t="s">
        <v>157</v>
      </c>
      <c r="L79" s="5" t="s">
        <v>358</v>
      </c>
      <c r="M79" s="10">
        <v>1</v>
      </c>
      <c r="N79" s="21" t="str">
        <f>HYPERLINK("http://ebooks.abc-clio.com/?isbn=9780313382550")</f>
        <v>http://ebooks.abc-clio.com/?isbn=9780313382550</v>
      </c>
    </row>
    <row r="80" spans="1:14" ht="13.5">
      <c r="A80" s="4">
        <v>79</v>
      </c>
      <c r="B80" s="5" t="s">
        <v>354</v>
      </c>
      <c r="C80" s="5" t="s">
        <v>143</v>
      </c>
      <c r="D80" s="13" t="s">
        <v>871</v>
      </c>
      <c r="E80" s="13" t="s">
        <v>872</v>
      </c>
      <c r="F80" s="16" t="s">
        <v>485</v>
      </c>
      <c r="G80" s="16" t="s">
        <v>641</v>
      </c>
      <c r="H80" s="18" t="s">
        <v>273</v>
      </c>
      <c r="I80" s="10">
        <v>2013</v>
      </c>
      <c r="J80" s="10">
        <v>1</v>
      </c>
      <c r="K80" s="5" t="s">
        <v>274</v>
      </c>
      <c r="L80" s="5" t="s">
        <v>11</v>
      </c>
      <c r="M80" s="10">
        <v>1</v>
      </c>
      <c r="N80" s="21" t="str">
        <f>HYPERLINK("http://ebooks.abc-clio.com/?isbn=9781610693851")</f>
        <v>http://ebooks.abc-clio.com/?isbn=9781610693851</v>
      </c>
    </row>
    <row r="81" spans="1:14" ht="13.5">
      <c r="A81" s="4">
        <v>80</v>
      </c>
      <c r="B81" s="5" t="s">
        <v>354</v>
      </c>
      <c r="C81" s="5" t="s">
        <v>5</v>
      </c>
      <c r="D81" s="13" t="s">
        <v>873</v>
      </c>
      <c r="E81" s="13" t="s">
        <v>874</v>
      </c>
      <c r="F81" s="16" t="s">
        <v>486</v>
      </c>
      <c r="G81" s="16" t="s">
        <v>642</v>
      </c>
      <c r="H81" s="18" t="s">
        <v>158</v>
      </c>
      <c r="I81" s="10">
        <v>2011</v>
      </c>
      <c r="J81" s="10">
        <v>1</v>
      </c>
      <c r="K81" s="5" t="s">
        <v>159</v>
      </c>
      <c r="L81" s="5" t="s">
        <v>369</v>
      </c>
      <c r="M81" s="10">
        <v>1</v>
      </c>
      <c r="N81" s="21" t="str">
        <f>HYPERLINK("http://ebooks.abc-clio.com/?isbn=9780313384318")</f>
        <v>http://ebooks.abc-clio.com/?isbn=9780313384318</v>
      </c>
    </row>
    <row r="82" spans="1:14" ht="13.5">
      <c r="A82" s="4">
        <v>81</v>
      </c>
      <c r="B82" s="5" t="s">
        <v>354</v>
      </c>
      <c r="C82" s="5" t="s">
        <v>37</v>
      </c>
      <c r="D82" s="13" t="s">
        <v>875</v>
      </c>
      <c r="E82" s="13" t="s">
        <v>876</v>
      </c>
      <c r="F82" s="16" t="s">
        <v>487</v>
      </c>
      <c r="G82" s="16" t="s">
        <v>643</v>
      </c>
      <c r="H82" s="18" t="s">
        <v>160</v>
      </c>
      <c r="I82" s="10">
        <v>2013</v>
      </c>
      <c r="J82" s="10">
        <v>1</v>
      </c>
      <c r="K82" s="5" t="s">
        <v>161</v>
      </c>
      <c r="L82" s="5" t="s">
        <v>369</v>
      </c>
      <c r="M82" s="10">
        <v>1</v>
      </c>
      <c r="N82" s="21" t="str">
        <f>HYPERLINK("http://ebooks.abc-clio.com/?isbn=9781610692779")</f>
        <v>http://ebooks.abc-clio.com/?isbn=9781610692779</v>
      </c>
    </row>
    <row r="83" spans="1:14" ht="13.5">
      <c r="A83" s="4">
        <v>82</v>
      </c>
      <c r="B83" s="5" t="s">
        <v>354</v>
      </c>
      <c r="C83" s="5" t="s">
        <v>162</v>
      </c>
      <c r="D83" s="13" t="s">
        <v>877</v>
      </c>
      <c r="E83" s="13" t="s">
        <v>878</v>
      </c>
      <c r="F83" s="16" t="s">
        <v>488</v>
      </c>
      <c r="G83" s="16" t="s">
        <v>644</v>
      </c>
      <c r="H83" s="18" t="s">
        <v>163</v>
      </c>
      <c r="I83" s="10">
        <v>2013</v>
      </c>
      <c r="J83" s="10">
        <v>1</v>
      </c>
      <c r="K83" s="5" t="s">
        <v>164</v>
      </c>
      <c r="L83" s="5" t="s">
        <v>11</v>
      </c>
      <c r="M83" s="10">
        <v>1</v>
      </c>
      <c r="N83" s="21" t="str">
        <f>HYPERLINK("http://ebooks.abc-clio.com/?isbn=9781598848434")</f>
        <v>http://ebooks.abc-clio.com/?isbn=9781598848434</v>
      </c>
    </row>
    <row r="84" spans="1:14" ht="13.5">
      <c r="A84" s="4">
        <v>83</v>
      </c>
      <c r="B84" s="5" t="s">
        <v>354</v>
      </c>
      <c r="C84" s="5" t="s">
        <v>24</v>
      </c>
      <c r="D84" s="13" t="s">
        <v>879</v>
      </c>
      <c r="E84" s="13" t="s">
        <v>880</v>
      </c>
      <c r="F84" s="16" t="s">
        <v>489</v>
      </c>
      <c r="G84" s="16" t="s">
        <v>645</v>
      </c>
      <c r="H84" s="18" t="s">
        <v>275</v>
      </c>
      <c r="I84" s="10">
        <v>2013</v>
      </c>
      <c r="J84" s="10">
        <v>1</v>
      </c>
      <c r="K84" s="5" t="s">
        <v>276</v>
      </c>
      <c r="L84" s="5" t="s">
        <v>11</v>
      </c>
      <c r="M84" s="10">
        <v>1</v>
      </c>
      <c r="N84" s="21" t="str">
        <f>HYPERLINK("http://ebooks.abc-clio.com/?isbn=9781610693011")</f>
        <v>http://ebooks.abc-clio.com/?isbn=9781610693011</v>
      </c>
    </row>
    <row r="85" spans="1:14" ht="13.5">
      <c r="A85" s="4">
        <v>84</v>
      </c>
      <c r="B85" s="5" t="s">
        <v>354</v>
      </c>
      <c r="C85" s="5" t="s">
        <v>5</v>
      </c>
      <c r="D85" s="13" t="s">
        <v>881</v>
      </c>
      <c r="E85" s="13" t="s">
        <v>882</v>
      </c>
      <c r="F85" s="16" t="s">
        <v>490</v>
      </c>
      <c r="G85" s="16" t="s">
        <v>646</v>
      </c>
      <c r="H85" s="18" t="s">
        <v>277</v>
      </c>
      <c r="I85" s="10">
        <v>2013</v>
      </c>
      <c r="J85" s="10">
        <v>1</v>
      </c>
      <c r="K85" s="5" t="s">
        <v>278</v>
      </c>
      <c r="L85" s="5" t="s">
        <v>369</v>
      </c>
      <c r="M85" s="10">
        <v>1</v>
      </c>
      <c r="N85" s="21" t="str">
        <f>HYPERLINK("http://ebooks.abc-clio.com/?isbn=9781610690638")</f>
        <v>http://ebooks.abc-clio.com/?isbn=9781610690638</v>
      </c>
    </row>
    <row r="86" spans="1:14" ht="13.5">
      <c r="A86" s="4">
        <v>85</v>
      </c>
      <c r="B86" s="5" t="s">
        <v>354</v>
      </c>
      <c r="C86" s="5" t="s">
        <v>127</v>
      </c>
      <c r="D86" s="13" t="s">
        <v>818</v>
      </c>
      <c r="E86" s="13" t="s">
        <v>883</v>
      </c>
      <c r="F86" s="16" t="s">
        <v>491</v>
      </c>
      <c r="G86" s="16" t="s">
        <v>647</v>
      </c>
      <c r="H86" s="18" t="s">
        <v>235</v>
      </c>
      <c r="I86" s="10">
        <v>2013</v>
      </c>
      <c r="J86" s="10">
        <v>1</v>
      </c>
      <c r="K86" s="5" t="s">
        <v>236</v>
      </c>
      <c r="L86" s="5" t="s">
        <v>358</v>
      </c>
      <c r="M86" s="10">
        <v>3</v>
      </c>
      <c r="N86" s="21" t="str">
        <f>HYPERLINK("http://ebooks.abc-clio.com/?isbn=9781440801846")</f>
        <v>http://ebooks.abc-clio.com/?isbn=9781440801846</v>
      </c>
    </row>
    <row r="87" spans="1:14" ht="13.5">
      <c r="A87" s="4">
        <v>86</v>
      </c>
      <c r="B87" s="5" t="s">
        <v>354</v>
      </c>
      <c r="C87" s="5" t="s">
        <v>34</v>
      </c>
      <c r="D87" s="13" t="s">
        <v>884</v>
      </c>
      <c r="E87" s="13" t="s">
        <v>885</v>
      </c>
      <c r="F87" s="16" t="s">
        <v>492</v>
      </c>
      <c r="G87" s="16" t="s">
        <v>648</v>
      </c>
      <c r="H87" s="18" t="s">
        <v>35</v>
      </c>
      <c r="I87" s="10">
        <v>2013</v>
      </c>
      <c r="J87" s="10">
        <v>1</v>
      </c>
      <c r="K87" s="5" t="s">
        <v>36</v>
      </c>
      <c r="L87" s="5" t="s">
        <v>11</v>
      </c>
      <c r="M87" s="10">
        <v>1</v>
      </c>
      <c r="N87" s="21" t="str">
        <f>HYPERLINK("http://ebooks.abc-clio.com/?isbn=9781610692755")</f>
        <v>http://ebooks.abc-clio.com/?isbn=9781610692755</v>
      </c>
    </row>
    <row r="88" spans="1:14" ht="13.5">
      <c r="A88" s="4">
        <v>87</v>
      </c>
      <c r="B88" s="5" t="s">
        <v>354</v>
      </c>
      <c r="C88" s="5" t="s">
        <v>45</v>
      </c>
      <c r="D88" s="13" t="s">
        <v>886</v>
      </c>
      <c r="E88" s="13" t="s">
        <v>887</v>
      </c>
      <c r="F88" s="16" t="s">
        <v>493</v>
      </c>
      <c r="G88" s="16" t="s">
        <v>649</v>
      </c>
      <c r="H88" s="18" t="s">
        <v>237</v>
      </c>
      <c r="I88" s="10">
        <v>2013</v>
      </c>
      <c r="J88" s="10">
        <v>1</v>
      </c>
      <c r="K88" s="5" t="s">
        <v>238</v>
      </c>
      <c r="L88" s="5" t="s">
        <v>369</v>
      </c>
      <c r="M88" s="10">
        <v>1</v>
      </c>
      <c r="N88" s="21" t="str">
        <f>HYPERLINK("http://ebooks.abc-clio.com/?isbn=9780313387128")</f>
        <v>http://ebooks.abc-clio.com/?isbn=9780313387128</v>
      </c>
    </row>
    <row r="89" spans="1:14" ht="13.5">
      <c r="A89" s="4">
        <v>88</v>
      </c>
      <c r="B89" s="5" t="s">
        <v>354</v>
      </c>
      <c r="C89" s="5" t="s">
        <v>165</v>
      </c>
      <c r="D89" s="13" t="s">
        <v>888</v>
      </c>
      <c r="E89" s="13" t="s">
        <v>889</v>
      </c>
      <c r="F89" s="16" t="s">
        <v>494</v>
      </c>
      <c r="G89" s="16" t="s">
        <v>650</v>
      </c>
      <c r="H89" s="18" t="s">
        <v>166</v>
      </c>
      <c r="I89" s="10">
        <v>2013</v>
      </c>
      <c r="J89" s="10">
        <v>1</v>
      </c>
      <c r="K89" s="5" t="s">
        <v>167</v>
      </c>
      <c r="L89" s="5" t="s">
        <v>365</v>
      </c>
      <c r="M89" s="10">
        <v>2</v>
      </c>
      <c r="N89" s="21" t="str">
        <f>HYPERLINK("http://ebooks.abc-clio.com/?isbn=9780313399244")</f>
        <v>http://ebooks.abc-clio.com/?isbn=9780313399244</v>
      </c>
    </row>
    <row r="90" spans="1:14" ht="13.5">
      <c r="A90" s="4">
        <v>89</v>
      </c>
      <c r="B90" s="5" t="s">
        <v>354</v>
      </c>
      <c r="C90" s="5" t="s">
        <v>168</v>
      </c>
      <c r="D90" s="13" t="s">
        <v>890</v>
      </c>
      <c r="E90" s="13" t="s">
        <v>891</v>
      </c>
      <c r="F90" s="16" t="s">
        <v>495</v>
      </c>
      <c r="G90" s="16" t="s">
        <v>651</v>
      </c>
      <c r="H90" s="18" t="s">
        <v>169</v>
      </c>
      <c r="I90" s="10">
        <v>2012</v>
      </c>
      <c r="J90" s="10">
        <v>1</v>
      </c>
      <c r="K90" s="5" t="s">
        <v>170</v>
      </c>
      <c r="L90" s="5" t="s">
        <v>358</v>
      </c>
      <c r="M90" s="10">
        <v>1</v>
      </c>
      <c r="N90" s="21" t="str">
        <f>HYPERLINK("http://ebooks.abc-clio.com/?isbn=9780313398186")</f>
        <v>http://ebooks.abc-clio.com/?isbn=9780313398186</v>
      </c>
    </row>
    <row r="91" spans="1:14" ht="13.5">
      <c r="A91" s="4">
        <v>90</v>
      </c>
      <c r="B91" s="5" t="s">
        <v>354</v>
      </c>
      <c r="C91" s="5" t="s">
        <v>366</v>
      </c>
      <c r="D91" s="13" t="s">
        <v>892</v>
      </c>
      <c r="E91" s="13" t="s">
        <v>893</v>
      </c>
      <c r="F91" s="16" t="s">
        <v>496</v>
      </c>
      <c r="G91" s="16" t="s">
        <v>652</v>
      </c>
      <c r="H91" s="18" t="s">
        <v>367</v>
      </c>
      <c r="I91" s="10">
        <v>2014</v>
      </c>
      <c r="J91" s="10">
        <v>2</v>
      </c>
      <c r="K91" s="5" t="s">
        <v>368</v>
      </c>
      <c r="L91" s="5" t="s">
        <v>369</v>
      </c>
      <c r="M91" s="10">
        <v>1</v>
      </c>
      <c r="N91" s="21" t="str">
        <f>HYPERLINK("http://ebooks.abc-clio.com/?isbn=9781610693509")</f>
        <v>http://ebooks.abc-clio.com/?isbn=9781610693509</v>
      </c>
    </row>
    <row r="92" spans="1:14" ht="13.5">
      <c r="A92" s="4">
        <v>91</v>
      </c>
      <c r="B92" s="5" t="s">
        <v>354</v>
      </c>
      <c r="C92" s="5" t="s">
        <v>171</v>
      </c>
      <c r="D92" s="13" t="s">
        <v>765</v>
      </c>
      <c r="E92" s="13" t="s">
        <v>894</v>
      </c>
      <c r="F92" s="16" t="s">
        <v>497</v>
      </c>
      <c r="G92" s="16" t="s">
        <v>653</v>
      </c>
      <c r="H92" s="18" t="s">
        <v>172</v>
      </c>
      <c r="I92" s="10">
        <v>2013</v>
      </c>
      <c r="J92" s="10">
        <v>2</v>
      </c>
      <c r="K92" s="5" t="s">
        <v>173</v>
      </c>
      <c r="L92" s="5" t="s">
        <v>11</v>
      </c>
      <c r="M92" s="10">
        <v>1</v>
      </c>
      <c r="N92" s="21" t="str">
        <f>HYPERLINK("http://ebooks.abc-clio.com/?isbn=9781610691581")</f>
        <v>http://ebooks.abc-clio.com/?isbn=9781610691581</v>
      </c>
    </row>
    <row r="93" spans="1:14" ht="13.5">
      <c r="A93" s="4">
        <v>92</v>
      </c>
      <c r="B93" s="5" t="s">
        <v>354</v>
      </c>
      <c r="C93" s="5" t="s">
        <v>54</v>
      </c>
      <c r="D93" s="13" t="s">
        <v>895</v>
      </c>
      <c r="E93" s="13" t="s">
        <v>896</v>
      </c>
      <c r="F93" s="16" t="s">
        <v>498</v>
      </c>
      <c r="G93" s="16" t="s">
        <v>654</v>
      </c>
      <c r="H93" s="18" t="s">
        <v>174</v>
      </c>
      <c r="I93" s="10">
        <v>2011</v>
      </c>
      <c r="J93" s="10">
        <v>1</v>
      </c>
      <c r="K93" s="5" t="s">
        <v>175</v>
      </c>
      <c r="L93" s="5" t="s">
        <v>358</v>
      </c>
      <c r="M93" s="10">
        <v>1</v>
      </c>
      <c r="N93" s="21" t="str">
        <f>HYPERLINK("http://ebooks.abc-clio.com/?isbn=9780313386985")</f>
        <v>http://ebooks.abc-clio.com/?isbn=9780313386985</v>
      </c>
    </row>
    <row r="94" spans="1:14" ht="13.5">
      <c r="A94" s="4">
        <v>93</v>
      </c>
      <c r="B94" s="5" t="s">
        <v>354</v>
      </c>
      <c r="C94" s="5" t="s">
        <v>176</v>
      </c>
      <c r="D94" s="13" t="s">
        <v>897</v>
      </c>
      <c r="E94" s="13" t="s">
        <v>898</v>
      </c>
      <c r="F94" s="16" t="s">
        <v>499</v>
      </c>
      <c r="G94" s="16" t="s">
        <v>655</v>
      </c>
      <c r="H94" s="18" t="s">
        <v>177</v>
      </c>
      <c r="I94" s="10">
        <v>2013</v>
      </c>
      <c r="J94" s="10">
        <v>3</v>
      </c>
      <c r="K94" s="5" t="s">
        <v>178</v>
      </c>
      <c r="L94" s="5" t="s">
        <v>358</v>
      </c>
      <c r="M94" s="10">
        <v>1</v>
      </c>
      <c r="N94" s="21" t="str">
        <f>HYPERLINK("http://ebooks.abc-clio.com/?isbn=9781440829444")</f>
        <v>http://ebooks.abc-clio.com/?isbn=9781440829444</v>
      </c>
    </row>
    <row r="95" spans="1:14" ht="13.5">
      <c r="A95" s="4">
        <v>94</v>
      </c>
      <c r="B95" s="5" t="s">
        <v>354</v>
      </c>
      <c r="C95" s="5" t="s">
        <v>71</v>
      </c>
      <c r="D95" s="13" t="s">
        <v>899</v>
      </c>
      <c r="E95" s="13" t="s">
        <v>900</v>
      </c>
      <c r="F95" s="16" t="s">
        <v>500</v>
      </c>
      <c r="G95" s="16" t="s">
        <v>656</v>
      </c>
      <c r="H95" s="18" t="s">
        <v>179</v>
      </c>
      <c r="I95" s="10">
        <v>2012</v>
      </c>
      <c r="J95" s="10">
        <v>1</v>
      </c>
      <c r="K95" s="5" t="s">
        <v>180</v>
      </c>
      <c r="L95" s="5" t="s">
        <v>358</v>
      </c>
      <c r="M95" s="10">
        <v>2</v>
      </c>
      <c r="N95" s="21" t="str">
        <f>HYPERLINK("http://ebooks.abc-clio.com/?isbn=9780313377716")</f>
        <v>http://ebooks.abc-clio.com/?isbn=9780313377716</v>
      </c>
    </row>
    <row r="96" spans="1:14" ht="13.5">
      <c r="A96" s="4">
        <v>95</v>
      </c>
      <c r="B96" s="5" t="s">
        <v>354</v>
      </c>
      <c r="C96" s="5" t="s">
        <v>181</v>
      </c>
      <c r="D96" s="13" t="s">
        <v>901</v>
      </c>
      <c r="E96" s="13" t="s">
        <v>902</v>
      </c>
      <c r="F96" s="16" t="s">
        <v>501</v>
      </c>
      <c r="G96" s="16" t="s">
        <v>657</v>
      </c>
      <c r="H96" s="18" t="s">
        <v>182</v>
      </c>
      <c r="I96" s="10">
        <v>2012</v>
      </c>
      <c r="J96" s="10">
        <v>1</v>
      </c>
      <c r="K96" s="5" t="s">
        <v>183</v>
      </c>
      <c r="L96" s="5" t="s">
        <v>358</v>
      </c>
      <c r="M96" s="10">
        <v>1</v>
      </c>
      <c r="N96" s="21" t="str">
        <f>HYPERLINK("http://ebooks.abc-clio.com/?isbn=9780313397677")</f>
        <v>http://ebooks.abc-clio.com/?isbn=9780313397677</v>
      </c>
    </row>
    <row r="97" spans="1:14" ht="13.5">
      <c r="A97" s="4">
        <v>96</v>
      </c>
      <c r="B97" s="5" t="s">
        <v>354</v>
      </c>
      <c r="C97" s="5" t="s">
        <v>2</v>
      </c>
      <c r="D97" s="13" t="s">
        <v>903</v>
      </c>
      <c r="E97" s="13" t="s">
        <v>904</v>
      </c>
      <c r="F97" s="16" t="s">
        <v>502</v>
      </c>
      <c r="G97" s="16" t="s">
        <v>658</v>
      </c>
      <c r="H97" s="18" t="s">
        <v>279</v>
      </c>
      <c r="I97" s="10">
        <v>2013</v>
      </c>
      <c r="J97" s="10">
        <v>1</v>
      </c>
      <c r="K97" s="5" t="s">
        <v>280</v>
      </c>
      <c r="L97" s="5" t="s">
        <v>358</v>
      </c>
      <c r="M97" s="10">
        <v>1</v>
      </c>
      <c r="N97" s="21" t="str">
        <f>HYPERLINK("http://ebooks.abc-clio.com/?isbn=9781440803659")</f>
        <v>http://ebooks.abc-clio.com/?isbn=9781440803659</v>
      </c>
    </row>
    <row r="98" spans="1:14" ht="13.5">
      <c r="A98" s="4">
        <v>97</v>
      </c>
      <c r="B98" s="5" t="s">
        <v>354</v>
      </c>
      <c r="C98" s="5" t="s">
        <v>379</v>
      </c>
      <c r="D98" s="13" t="s">
        <v>905</v>
      </c>
      <c r="E98" s="13" t="s">
        <v>906</v>
      </c>
      <c r="F98" s="16" t="s">
        <v>503</v>
      </c>
      <c r="G98" s="16" t="s">
        <v>659</v>
      </c>
      <c r="H98" s="18" t="s">
        <v>184</v>
      </c>
      <c r="I98" s="10">
        <v>2010</v>
      </c>
      <c r="J98" s="10">
        <v>1</v>
      </c>
      <c r="K98" s="5" t="s">
        <v>185</v>
      </c>
      <c r="L98" s="5" t="s">
        <v>358</v>
      </c>
      <c r="M98" s="10">
        <v>1</v>
      </c>
      <c r="N98" s="21" t="str">
        <f>HYPERLINK("http://ebooks.abc-clio.com/?isbn=9780313384776")</f>
        <v>http://ebooks.abc-clio.com/?isbn=9780313384776</v>
      </c>
    </row>
    <row r="99" spans="1:14" ht="13.5">
      <c r="A99" s="4">
        <v>98</v>
      </c>
      <c r="B99" s="5" t="s">
        <v>354</v>
      </c>
      <c r="C99" s="5" t="s">
        <v>366</v>
      </c>
      <c r="D99" s="13" t="s">
        <v>907</v>
      </c>
      <c r="E99" s="13" t="s">
        <v>908</v>
      </c>
      <c r="F99" s="16" t="s">
        <v>504</v>
      </c>
      <c r="G99" s="16" t="s">
        <v>660</v>
      </c>
      <c r="H99" s="18" t="s">
        <v>186</v>
      </c>
      <c r="I99" s="10">
        <v>2009</v>
      </c>
      <c r="J99" s="10">
        <v>2</v>
      </c>
      <c r="K99" s="5" t="s">
        <v>187</v>
      </c>
      <c r="L99" s="5" t="s">
        <v>358</v>
      </c>
      <c r="M99" s="10">
        <v>1</v>
      </c>
      <c r="N99" s="21" t="str">
        <f>HYPERLINK("http://ebooks.abc-clio.com/?isbn=9780313378324")</f>
        <v>http://ebooks.abc-clio.com/?isbn=9780313378324</v>
      </c>
    </row>
    <row r="100" spans="1:14" ht="13.5">
      <c r="A100" s="4">
        <v>99</v>
      </c>
      <c r="B100" s="5" t="s">
        <v>354</v>
      </c>
      <c r="C100" s="5" t="s">
        <v>5</v>
      </c>
      <c r="D100" s="13" t="s">
        <v>909</v>
      </c>
      <c r="E100" s="13" t="s">
        <v>910</v>
      </c>
      <c r="F100" s="16" t="s">
        <v>505</v>
      </c>
      <c r="G100" s="16" t="s">
        <v>661</v>
      </c>
      <c r="H100" s="18" t="s">
        <v>188</v>
      </c>
      <c r="I100" s="10">
        <v>2013</v>
      </c>
      <c r="J100" s="10">
        <v>2</v>
      </c>
      <c r="K100" s="5" t="s">
        <v>189</v>
      </c>
      <c r="L100" s="5" t="s">
        <v>369</v>
      </c>
      <c r="M100" s="10">
        <v>2</v>
      </c>
      <c r="N100" s="21" t="str">
        <f>HYPERLINK("http://ebooks.abc-clio.com/?isbn=9781598846645")</f>
        <v>http://ebooks.abc-clio.com/?isbn=9781598846645</v>
      </c>
    </row>
    <row r="101" spans="1:14" ht="13.5">
      <c r="A101" s="4">
        <v>100</v>
      </c>
      <c r="B101" s="5" t="s">
        <v>354</v>
      </c>
      <c r="C101" s="5" t="s">
        <v>190</v>
      </c>
      <c r="D101" s="13" t="s">
        <v>911</v>
      </c>
      <c r="E101" s="13" t="s">
        <v>912</v>
      </c>
      <c r="F101" s="16" t="s">
        <v>506</v>
      </c>
      <c r="G101" s="16" t="s">
        <v>662</v>
      </c>
      <c r="H101" s="18" t="s">
        <v>191</v>
      </c>
      <c r="I101" s="10">
        <v>2014</v>
      </c>
      <c r="J101" s="10">
        <v>1</v>
      </c>
      <c r="K101" s="5" t="s">
        <v>192</v>
      </c>
      <c r="L101" s="5" t="s">
        <v>358</v>
      </c>
      <c r="M101" s="10">
        <v>1</v>
      </c>
      <c r="N101" s="21" t="str">
        <f>HYPERLINK("http://ebooks.abc-clio.com/?isbn=9781440829543")</f>
        <v>http://ebooks.abc-clio.com/?isbn=9781440829543</v>
      </c>
    </row>
    <row r="102" spans="1:14" ht="13.5">
      <c r="A102" s="4">
        <v>101</v>
      </c>
      <c r="B102" s="5" t="s">
        <v>354</v>
      </c>
      <c r="C102" s="5" t="s">
        <v>193</v>
      </c>
      <c r="D102" s="13" t="s">
        <v>913</v>
      </c>
      <c r="E102" s="13" t="s">
        <v>914</v>
      </c>
      <c r="F102" s="16" t="s">
        <v>507</v>
      </c>
      <c r="G102" s="16" t="s">
        <v>663</v>
      </c>
      <c r="H102" s="18" t="s">
        <v>194</v>
      </c>
      <c r="I102" s="10">
        <v>2011</v>
      </c>
      <c r="J102" s="10">
        <v>1</v>
      </c>
      <c r="K102" s="5" t="s">
        <v>195</v>
      </c>
      <c r="L102" s="5" t="s">
        <v>11</v>
      </c>
      <c r="M102" s="10">
        <v>1</v>
      </c>
      <c r="N102" s="21" t="str">
        <f>HYPERLINK("http://ebooks.abc-clio.com/?isbn=9781598848021")</f>
        <v>http://ebooks.abc-clio.com/?isbn=9781598848021</v>
      </c>
    </row>
    <row r="103" spans="1:14" ht="13.5">
      <c r="A103" s="4">
        <v>102</v>
      </c>
      <c r="B103" s="5" t="s">
        <v>354</v>
      </c>
      <c r="C103" s="5" t="s">
        <v>196</v>
      </c>
      <c r="D103" s="13" t="s">
        <v>863</v>
      </c>
      <c r="E103" s="13" t="s">
        <v>915</v>
      </c>
      <c r="F103" s="16" t="s">
        <v>508</v>
      </c>
      <c r="G103" s="16" t="s">
        <v>664</v>
      </c>
      <c r="H103" s="18" t="s">
        <v>197</v>
      </c>
      <c r="I103" s="10">
        <v>2013</v>
      </c>
      <c r="J103" s="10">
        <v>1</v>
      </c>
      <c r="K103" s="5" t="s">
        <v>198</v>
      </c>
      <c r="L103" s="5" t="s">
        <v>369</v>
      </c>
      <c r="M103" s="10">
        <v>1</v>
      </c>
      <c r="N103" s="21" t="str">
        <f>HYPERLINK("http://ebooks.abc-clio.com/?isbn=9781610691062")</f>
        <v>http://ebooks.abc-clio.com/?isbn=9781610691062</v>
      </c>
    </row>
    <row r="104" spans="1:14" ht="13.5">
      <c r="A104" s="4">
        <v>103</v>
      </c>
      <c r="B104" s="5" t="s">
        <v>354</v>
      </c>
      <c r="C104" s="5" t="s">
        <v>355</v>
      </c>
      <c r="D104" s="13" t="s">
        <v>916</v>
      </c>
      <c r="E104" s="13" t="s">
        <v>917</v>
      </c>
      <c r="F104" s="16" t="s">
        <v>509</v>
      </c>
      <c r="G104" s="16" t="s">
        <v>665</v>
      </c>
      <c r="H104" s="18" t="s">
        <v>356</v>
      </c>
      <c r="I104" s="10">
        <v>2013</v>
      </c>
      <c r="J104" s="10">
        <v>1</v>
      </c>
      <c r="K104" s="5" t="s">
        <v>357</v>
      </c>
      <c r="L104" s="5" t="s">
        <v>358</v>
      </c>
      <c r="M104" s="10">
        <v>1</v>
      </c>
      <c r="N104" s="21" t="str">
        <f>HYPERLINK("http://ebooks.abc-clio.com/?isbn=9781440829109")</f>
        <v>http://ebooks.abc-clio.com/?isbn=9781440829109</v>
      </c>
    </row>
    <row r="105" spans="1:14" ht="13.5">
      <c r="A105" s="4">
        <v>104</v>
      </c>
      <c r="B105" s="5" t="s">
        <v>354</v>
      </c>
      <c r="C105" s="5" t="s">
        <v>199</v>
      </c>
      <c r="D105" s="13" t="s">
        <v>918</v>
      </c>
      <c r="E105" s="13" t="s">
        <v>919</v>
      </c>
      <c r="F105" s="16" t="s">
        <v>510</v>
      </c>
      <c r="G105" s="16" t="s">
        <v>666</v>
      </c>
      <c r="H105" s="18" t="s">
        <v>200</v>
      </c>
      <c r="I105" s="10">
        <v>2009</v>
      </c>
      <c r="J105" s="10">
        <v>1</v>
      </c>
      <c r="K105" s="5" t="s">
        <v>201</v>
      </c>
      <c r="L105" s="5" t="s">
        <v>358</v>
      </c>
      <c r="M105" s="10">
        <v>1</v>
      </c>
      <c r="N105" s="21" t="str">
        <f>HYPERLINK("http://ebooks.abc-clio.com/?isbn=9780313375675")</f>
        <v>http://ebooks.abc-clio.com/?isbn=9780313375675</v>
      </c>
    </row>
    <row r="106" spans="1:14" ht="13.5">
      <c r="A106" s="4">
        <v>105</v>
      </c>
      <c r="B106" s="5" t="s">
        <v>354</v>
      </c>
      <c r="C106" s="5" t="s">
        <v>202</v>
      </c>
      <c r="D106" s="13" t="s">
        <v>920</v>
      </c>
      <c r="E106" s="13" t="s">
        <v>921</v>
      </c>
      <c r="F106" s="16" t="s">
        <v>511</v>
      </c>
      <c r="G106" s="16" t="s">
        <v>667</v>
      </c>
      <c r="H106" s="18" t="s">
        <v>203</v>
      </c>
      <c r="I106" s="10">
        <v>2011</v>
      </c>
      <c r="J106" s="10">
        <v>1</v>
      </c>
      <c r="K106" s="5" t="s">
        <v>204</v>
      </c>
      <c r="L106" s="5" t="s">
        <v>358</v>
      </c>
      <c r="M106" s="10">
        <v>1</v>
      </c>
      <c r="N106" s="21" t="str">
        <f>HYPERLINK("http://ebooks.abc-clio.com/?isbn=9780313381522")</f>
        <v>http://ebooks.abc-clio.com/?isbn=9780313381522</v>
      </c>
    </row>
    <row r="107" spans="1:14" ht="13.5">
      <c r="A107" s="4">
        <v>106</v>
      </c>
      <c r="B107" s="5" t="s">
        <v>354</v>
      </c>
      <c r="C107" s="5" t="s">
        <v>205</v>
      </c>
      <c r="D107" s="13" t="s">
        <v>922</v>
      </c>
      <c r="E107" s="13" t="s">
        <v>923</v>
      </c>
      <c r="F107" s="16" t="s">
        <v>512</v>
      </c>
      <c r="G107" s="16" t="s">
        <v>668</v>
      </c>
      <c r="H107" s="18" t="s">
        <v>206</v>
      </c>
      <c r="I107" s="10">
        <v>2013</v>
      </c>
      <c r="J107" s="10">
        <v>4</v>
      </c>
      <c r="K107" s="5" t="s">
        <v>207</v>
      </c>
      <c r="L107" s="5" t="s">
        <v>358</v>
      </c>
      <c r="M107" s="10">
        <v>1</v>
      </c>
      <c r="N107" s="21" t="str">
        <f>HYPERLINK("http://ebooks.abc-clio.com/?isbn=9781440828799")</f>
        <v>http://ebooks.abc-clio.com/?isbn=9781440828799</v>
      </c>
    </row>
    <row r="108" spans="1:14" ht="13.5">
      <c r="A108" s="4">
        <v>107</v>
      </c>
      <c r="B108" s="5" t="s">
        <v>354</v>
      </c>
      <c r="C108" s="5" t="s">
        <v>196</v>
      </c>
      <c r="D108" s="13" t="s">
        <v>924</v>
      </c>
      <c r="E108" s="13" t="s">
        <v>925</v>
      </c>
      <c r="F108" s="16" t="s">
        <v>513</v>
      </c>
      <c r="G108" s="16" t="s">
        <v>669</v>
      </c>
      <c r="H108" s="18" t="s">
        <v>208</v>
      </c>
      <c r="I108" s="10">
        <v>2011</v>
      </c>
      <c r="J108" s="10">
        <v>1</v>
      </c>
      <c r="K108" s="5" t="s">
        <v>209</v>
      </c>
      <c r="L108" s="5" t="s">
        <v>369</v>
      </c>
      <c r="M108" s="10">
        <v>1</v>
      </c>
      <c r="N108" s="21" t="str">
        <f>HYPERLINK("http://ebooks.abc-clio.com/?isbn=9780313357312")</f>
        <v>http://ebooks.abc-clio.com/?isbn=9780313357312</v>
      </c>
    </row>
    <row r="109" spans="1:14" ht="13.5">
      <c r="A109" s="4">
        <v>108</v>
      </c>
      <c r="B109" s="5" t="s">
        <v>354</v>
      </c>
      <c r="C109" s="5" t="s">
        <v>362</v>
      </c>
      <c r="D109" s="13" t="s">
        <v>926</v>
      </c>
      <c r="E109" s="13" t="s">
        <v>927</v>
      </c>
      <c r="F109" s="16" t="s">
        <v>514</v>
      </c>
      <c r="G109" s="16" t="s">
        <v>670</v>
      </c>
      <c r="H109" s="18" t="s">
        <v>210</v>
      </c>
      <c r="I109" s="10">
        <v>2010</v>
      </c>
      <c r="J109" s="10">
        <v>1</v>
      </c>
      <c r="K109" s="5" t="s">
        <v>211</v>
      </c>
      <c r="L109" s="5" t="s">
        <v>369</v>
      </c>
      <c r="M109" s="10">
        <v>4</v>
      </c>
      <c r="N109" s="21" t="str">
        <f>HYPERLINK("http://ebooks.abc-clio.com/?isbn=9781598840780")</f>
        <v>http://ebooks.abc-clio.com/?isbn=9781598840780</v>
      </c>
    </row>
    <row r="110" spans="1:14" ht="13.5">
      <c r="A110" s="4">
        <v>109</v>
      </c>
      <c r="B110" s="5" t="s">
        <v>354</v>
      </c>
      <c r="C110" s="5" t="s">
        <v>370</v>
      </c>
      <c r="D110" s="13" t="s">
        <v>869</v>
      </c>
      <c r="E110" s="13" t="s">
        <v>928</v>
      </c>
      <c r="F110" s="16" t="s">
        <v>515</v>
      </c>
      <c r="G110" s="16" t="s">
        <v>671</v>
      </c>
      <c r="H110" s="18" t="s">
        <v>371</v>
      </c>
      <c r="I110" s="10">
        <v>2013</v>
      </c>
      <c r="J110" s="10">
        <v>5</v>
      </c>
      <c r="K110" s="5" t="s">
        <v>372</v>
      </c>
      <c r="L110" s="5" t="s">
        <v>365</v>
      </c>
      <c r="M110" s="10">
        <v>1</v>
      </c>
      <c r="N110" s="21" t="str">
        <f>HYPERLINK("http://ebooks.abc-clio.com/?isbn=9781440829680")</f>
        <v>http://ebooks.abc-clio.com/?isbn=9781440829680</v>
      </c>
    </row>
    <row r="111" spans="1:14" ht="13.5">
      <c r="A111" s="4">
        <v>110</v>
      </c>
      <c r="B111" s="5" t="s">
        <v>354</v>
      </c>
      <c r="C111" s="5" t="s">
        <v>212</v>
      </c>
      <c r="D111" s="13" t="s">
        <v>929</v>
      </c>
      <c r="E111" s="13" t="s">
        <v>930</v>
      </c>
      <c r="F111" s="16" t="s">
        <v>516</v>
      </c>
      <c r="G111" s="16" t="s">
        <v>672</v>
      </c>
      <c r="H111" s="18" t="s">
        <v>213</v>
      </c>
      <c r="I111" s="10">
        <v>2013</v>
      </c>
      <c r="J111" s="10">
        <v>1</v>
      </c>
      <c r="K111" s="5" t="s">
        <v>214</v>
      </c>
      <c r="L111" s="5" t="s">
        <v>358</v>
      </c>
      <c r="M111" s="10">
        <v>1</v>
      </c>
      <c r="N111" s="21" t="str">
        <f>HYPERLINK("http://ebooks.abc-clio.com/?isbn=9781440830600")</f>
        <v>http://ebooks.abc-clio.com/?isbn=9781440830600</v>
      </c>
    </row>
    <row r="112" spans="1:14" ht="13.5">
      <c r="A112" s="4">
        <v>111</v>
      </c>
      <c r="B112" s="5" t="s">
        <v>354</v>
      </c>
      <c r="C112" s="5" t="s">
        <v>281</v>
      </c>
      <c r="D112" s="13" t="s">
        <v>931</v>
      </c>
      <c r="E112" s="13" t="s">
        <v>932</v>
      </c>
      <c r="F112" s="16" t="s">
        <v>517</v>
      </c>
      <c r="G112" s="16" t="s">
        <v>673</v>
      </c>
      <c r="H112" s="18" t="s">
        <v>282</v>
      </c>
      <c r="I112" s="10">
        <v>2014</v>
      </c>
      <c r="J112" s="10">
        <v>1</v>
      </c>
      <c r="K112" s="5" t="s">
        <v>283</v>
      </c>
      <c r="L112" s="5" t="s">
        <v>11</v>
      </c>
      <c r="M112" s="10">
        <v>1</v>
      </c>
      <c r="N112" s="21" t="str">
        <f>HYPERLINK("http://ebooks.abc-clio.com/?isbn=9781610694902")</f>
        <v>http://ebooks.abc-clio.com/?isbn=9781610694902</v>
      </c>
    </row>
    <row r="113" spans="1:14" ht="13.5">
      <c r="A113" s="4">
        <v>112</v>
      </c>
      <c r="B113" s="5" t="s">
        <v>354</v>
      </c>
      <c r="C113" s="5" t="s">
        <v>143</v>
      </c>
      <c r="D113" s="13" t="s">
        <v>933</v>
      </c>
      <c r="E113" s="13" t="s">
        <v>934</v>
      </c>
      <c r="F113" s="16" t="s">
        <v>518</v>
      </c>
      <c r="G113" s="16" t="s">
        <v>674</v>
      </c>
      <c r="H113" s="18" t="s">
        <v>215</v>
      </c>
      <c r="I113" s="10">
        <v>2013</v>
      </c>
      <c r="J113" s="10">
        <v>1</v>
      </c>
      <c r="K113" s="5" t="s">
        <v>216</v>
      </c>
      <c r="L113" s="5" t="s">
        <v>11</v>
      </c>
      <c r="M113" s="10">
        <v>1</v>
      </c>
      <c r="N113" s="21" t="str">
        <f>HYPERLINK("http://ebooks.abc-clio.com/?isbn=9781610693585")</f>
        <v>http://ebooks.abc-clio.com/?isbn=9781610693585</v>
      </c>
    </row>
    <row r="114" spans="1:14" ht="13.5">
      <c r="A114" s="4">
        <v>113</v>
      </c>
      <c r="B114" s="5" t="s">
        <v>354</v>
      </c>
      <c r="C114" s="5" t="s">
        <v>193</v>
      </c>
      <c r="D114" s="13" t="s">
        <v>935</v>
      </c>
      <c r="E114" s="13" t="s">
        <v>936</v>
      </c>
      <c r="F114" s="16" t="s">
        <v>519</v>
      </c>
      <c r="G114" s="16" t="s">
        <v>675</v>
      </c>
      <c r="H114" s="18" t="s">
        <v>217</v>
      </c>
      <c r="I114" s="10">
        <v>2010</v>
      </c>
      <c r="J114" s="10">
        <v>1</v>
      </c>
      <c r="K114" s="5" t="s">
        <v>218</v>
      </c>
      <c r="L114" s="5" t="s">
        <v>11</v>
      </c>
      <c r="M114" s="10">
        <v>1</v>
      </c>
      <c r="N114" s="21" t="str">
        <f>HYPERLINK("http://ebooks.abc-clio.com/?isbn=9781598845167")</f>
        <v>http://ebooks.abc-clio.com/?isbn=9781598845167</v>
      </c>
    </row>
    <row r="115" spans="1:14" ht="13.5">
      <c r="A115" s="4">
        <v>114</v>
      </c>
      <c r="B115" s="5" t="s">
        <v>354</v>
      </c>
      <c r="C115" s="5" t="s">
        <v>199</v>
      </c>
      <c r="D115" s="13" t="s">
        <v>937</v>
      </c>
      <c r="E115" s="13" t="s">
        <v>938</v>
      </c>
      <c r="F115" s="16" t="s">
        <v>520</v>
      </c>
      <c r="G115" s="16" t="s">
        <v>676</v>
      </c>
      <c r="H115" s="18" t="s">
        <v>219</v>
      </c>
      <c r="I115" s="10">
        <v>2011</v>
      </c>
      <c r="J115" s="10">
        <v>1</v>
      </c>
      <c r="K115" s="5" t="s">
        <v>220</v>
      </c>
      <c r="L115" s="5" t="s">
        <v>358</v>
      </c>
      <c r="M115" s="10">
        <v>4</v>
      </c>
      <c r="N115" s="21" t="str">
        <f>HYPERLINK("http://ebooks.abc-clio.com/?isbn=9780313392689")</f>
        <v>http://ebooks.abc-clio.com/?isbn=9780313392689</v>
      </c>
    </row>
    <row r="116" spans="1:14" ht="13.5">
      <c r="A116" s="4">
        <v>115</v>
      </c>
      <c r="B116" s="5" t="s">
        <v>354</v>
      </c>
      <c r="C116" s="5" t="s">
        <v>284</v>
      </c>
      <c r="D116" s="13" t="s">
        <v>939</v>
      </c>
      <c r="E116" s="13" t="s">
        <v>768</v>
      </c>
      <c r="F116" s="16" t="s">
        <v>521</v>
      </c>
      <c r="G116" s="16" t="s">
        <v>677</v>
      </c>
      <c r="H116" s="18" t="s">
        <v>285</v>
      </c>
      <c r="I116" s="10">
        <v>2013</v>
      </c>
      <c r="J116" s="10">
        <v>3</v>
      </c>
      <c r="K116" s="5" t="s">
        <v>286</v>
      </c>
      <c r="L116" s="5" t="s">
        <v>287</v>
      </c>
      <c r="M116" s="10">
        <v>1</v>
      </c>
      <c r="N116" s="21" t="str">
        <f>HYPERLINK("http://ebooks.abc-clio.com/?isbn=9781586835293")</f>
        <v>http://ebooks.abc-clio.com/?isbn=9781586835293</v>
      </c>
    </row>
    <row r="117" spans="1:14" ht="13.5">
      <c r="A117" s="4">
        <v>116</v>
      </c>
      <c r="B117" s="5" t="s">
        <v>354</v>
      </c>
      <c r="C117" s="5" t="s">
        <v>288</v>
      </c>
      <c r="D117" s="13" t="s">
        <v>940</v>
      </c>
      <c r="E117" s="13" t="s">
        <v>941</v>
      </c>
      <c r="F117" s="16" t="s">
        <v>522</v>
      </c>
      <c r="G117" s="16" t="s">
        <v>678</v>
      </c>
      <c r="H117" s="18" t="s">
        <v>289</v>
      </c>
      <c r="I117" s="10">
        <v>2013</v>
      </c>
      <c r="J117" s="10">
        <v>1</v>
      </c>
      <c r="K117" s="5" t="s">
        <v>290</v>
      </c>
      <c r="L117" s="5" t="s">
        <v>369</v>
      </c>
      <c r="M117" s="10">
        <v>1</v>
      </c>
      <c r="N117" s="21" t="str">
        <f>HYPERLINK("http://ebooks.abc-clio.com/?isbn=9781598844405")</f>
        <v>http://ebooks.abc-clio.com/?isbn=9781598844405</v>
      </c>
    </row>
    <row r="118" spans="1:14" ht="13.5">
      <c r="A118" s="4">
        <v>117</v>
      </c>
      <c r="B118" s="5" t="s">
        <v>354</v>
      </c>
      <c r="C118" s="5" t="s">
        <v>37</v>
      </c>
      <c r="D118" s="13" t="s">
        <v>942</v>
      </c>
      <c r="E118" s="13" t="s">
        <v>943</v>
      </c>
      <c r="F118" s="16" t="s">
        <v>523</v>
      </c>
      <c r="G118" s="16" t="s">
        <v>679</v>
      </c>
      <c r="H118" s="18" t="s">
        <v>38</v>
      </c>
      <c r="I118" s="10">
        <v>2013</v>
      </c>
      <c r="J118" s="10">
        <v>1</v>
      </c>
      <c r="K118" s="5" t="s">
        <v>39</v>
      </c>
      <c r="L118" s="5" t="s">
        <v>358</v>
      </c>
      <c r="M118" s="10">
        <v>1</v>
      </c>
      <c r="N118" s="21" t="str">
        <f>HYPERLINK("http://ebooks.abc-clio.com/?isbn=9781440829468")</f>
        <v>http://ebooks.abc-clio.com/?isbn=9781440829468</v>
      </c>
    </row>
    <row r="119" spans="1:14" ht="13.5">
      <c r="A119" s="4">
        <v>118</v>
      </c>
      <c r="B119" s="5" t="s">
        <v>354</v>
      </c>
      <c r="C119" s="5" t="s">
        <v>57</v>
      </c>
      <c r="D119" s="13" t="s">
        <v>944</v>
      </c>
      <c r="E119" s="13" t="s">
        <v>945</v>
      </c>
      <c r="F119" s="16" t="s">
        <v>524</v>
      </c>
      <c r="G119" s="16" t="s">
        <v>680</v>
      </c>
      <c r="H119" s="18" t="s">
        <v>291</v>
      </c>
      <c r="I119" s="10">
        <v>2013</v>
      </c>
      <c r="J119" s="10">
        <v>1</v>
      </c>
      <c r="K119" s="5" t="s">
        <v>292</v>
      </c>
      <c r="L119" s="5" t="s">
        <v>365</v>
      </c>
      <c r="M119" s="10">
        <v>1</v>
      </c>
      <c r="N119" s="21" t="str">
        <f>HYPERLINK("http://ebooks.abc-clio.com/?isbn=9780313378621")</f>
        <v>http://ebooks.abc-clio.com/?isbn=9780313378621</v>
      </c>
    </row>
    <row r="120" spans="1:14" ht="13.5">
      <c r="A120" s="4">
        <v>119</v>
      </c>
      <c r="B120" s="5" t="s">
        <v>354</v>
      </c>
      <c r="C120" s="5" t="s">
        <v>65</v>
      </c>
      <c r="D120" s="13" t="s">
        <v>946</v>
      </c>
      <c r="E120" s="13" t="s">
        <v>947</v>
      </c>
      <c r="F120" s="16" t="s">
        <v>525</v>
      </c>
      <c r="G120" s="16" t="s">
        <v>681</v>
      </c>
      <c r="H120" s="18" t="s">
        <v>221</v>
      </c>
      <c r="I120" s="10">
        <v>2009</v>
      </c>
      <c r="J120" s="10">
        <v>1</v>
      </c>
      <c r="K120" s="5" t="s">
        <v>380</v>
      </c>
      <c r="L120" s="5" t="s">
        <v>365</v>
      </c>
      <c r="M120" s="10">
        <v>2</v>
      </c>
      <c r="N120" s="21" t="str">
        <f>HYPERLINK("http://ebooks.abc-clio.com/?isbn=9780313344435")</f>
        <v>http://ebooks.abc-clio.com/?isbn=9780313344435</v>
      </c>
    </row>
    <row r="121" spans="1:14" ht="13.5">
      <c r="A121" s="4">
        <v>120</v>
      </c>
      <c r="B121" s="5" t="s">
        <v>354</v>
      </c>
      <c r="C121" s="5" t="s">
        <v>381</v>
      </c>
      <c r="D121" s="13" t="s">
        <v>948</v>
      </c>
      <c r="E121" s="13" t="s">
        <v>949</v>
      </c>
      <c r="F121" s="16" t="s">
        <v>526</v>
      </c>
      <c r="G121" s="16" t="s">
        <v>682</v>
      </c>
      <c r="H121" s="18" t="s">
        <v>382</v>
      </c>
      <c r="I121" s="10">
        <v>2010</v>
      </c>
      <c r="J121" s="10">
        <v>1</v>
      </c>
      <c r="K121" s="5" t="s">
        <v>383</v>
      </c>
      <c r="L121" s="5" t="s">
        <v>358</v>
      </c>
      <c r="M121" s="10">
        <v>1</v>
      </c>
      <c r="N121" s="21" t="str">
        <f>HYPERLINK("http://ebooks.abc-clio.com/?isbn=9780313379697")</f>
        <v>http://ebooks.abc-clio.com/?isbn=9780313379697</v>
      </c>
    </row>
    <row r="122" spans="1:14" ht="13.5">
      <c r="A122" s="4">
        <v>121</v>
      </c>
      <c r="B122" s="5" t="s">
        <v>354</v>
      </c>
      <c r="C122" s="5" t="s">
        <v>127</v>
      </c>
      <c r="D122" s="13" t="s">
        <v>950</v>
      </c>
      <c r="E122" s="13" t="s">
        <v>951</v>
      </c>
      <c r="F122" s="16" t="s">
        <v>527</v>
      </c>
      <c r="G122" s="16" t="s">
        <v>683</v>
      </c>
      <c r="H122" s="18" t="s">
        <v>293</v>
      </c>
      <c r="I122" s="10">
        <v>2013</v>
      </c>
      <c r="J122" s="10">
        <v>1</v>
      </c>
      <c r="K122" s="5" t="s">
        <v>294</v>
      </c>
      <c r="L122" s="5" t="s">
        <v>358</v>
      </c>
      <c r="M122" s="10">
        <v>1</v>
      </c>
      <c r="N122" s="21" t="str">
        <f>HYPERLINK("http://ebooks.abc-clio.com/?isbn=9781440803925")</f>
        <v>http://ebooks.abc-clio.com/?isbn=9781440803925</v>
      </c>
    </row>
    <row r="123" spans="1:14" ht="13.5">
      <c r="A123" s="4">
        <v>122</v>
      </c>
      <c r="B123" s="5" t="s">
        <v>354</v>
      </c>
      <c r="C123" s="5" t="s">
        <v>384</v>
      </c>
      <c r="D123" s="13" t="s">
        <v>952</v>
      </c>
      <c r="E123" s="13" t="s">
        <v>953</v>
      </c>
      <c r="F123" s="16" t="s">
        <v>528</v>
      </c>
      <c r="G123" s="16" t="s">
        <v>684</v>
      </c>
      <c r="H123" s="18" t="s">
        <v>385</v>
      </c>
      <c r="I123" s="10">
        <v>2011</v>
      </c>
      <c r="J123" s="10">
        <v>1</v>
      </c>
      <c r="K123" s="5" t="s">
        <v>386</v>
      </c>
      <c r="L123" s="5" t="s">
        <v>358</v>
      </c>
      <c r="M123" s="10">
        <v>1</v>
      </c>
      <c r="N123" s="21" t="str">
        <f>HYPERLINK("http://ebooks.abc-clio.com/?isbn=9780313398353")</f>
        <v>http://ebooks.abc-clio.com/?isbn=9780313398353</v>
      </c>
    </row>
    <row r="124" spans="1:14" ht="13.5">
      <c r="A124" s="4">
        <v>123</v>
      </c>
      <c r="B124" s="5" t="s">
        <v>354</v>
      </c>
      <c r="C124" s="5" t="s">
        <v>295</v>
      </c>
      <c r="D124" s="13" t="s">
        <v>954</v>
      </c>
      <c r="E124" s="13" t="s">
        <v>955</v>
      </c>
      <c r="F124" s="16" t="s">
        <v>529</v>
      </c>
      <c r="G124" s="16" t="s">
        <v>685</v>
      </c>
      <c r="H124" s="18" t="s">
        <v>296</v>
      </c>
      <c r="I124" s="10">
        <v>2013</v>
      </c>
      <c r="J124" s="10">
        <v>1</v>
      </c>
      <c r="K124" s="5" t="s">
        <v>297</v>
      </c>
      <c r="L124" s="5" t="s">
        <v>358</v>
      </c>
      <c r="M124" s="10">
        <v>3</v>
      </c>
      <c r="N124" s="21" t="str">
        <f>HYPERLINK("http://ebooks.abc-clio.com/?isbn=9780313399480")</f>
        <v>http://ebooks.abc-clio.com/?isbn=9780313399480</v>
      </c>
    </row>
    <row r="125" spans="1:14" ht="13.5">
      <c r="A125" s="4">
        <v>124</v>
      </c>
      <c r="B125" s="5" t="s">
        <v>354</v>
      </c>
      <c r="C125" s="5" t="s">
        <v>65</v>
      </c>
      <c r="D125" s="13" t="s">
        <v>956</v>
      </c>
      <c r="E125" s="13" t="s">
        <v>957</v>
      </c>
      <c r="F125" s="16" t="s">
        <v>530</v>
      </c>
      <c r="G125" s="16" t="s">
        <v>686</v>
      </c>
      <c r="H125" s="18" t="s">
        <v>387</v>
      </c>
      <c r="I125" s="10">
        <v>2009</v>
      </c>
      <c r="J125" s="10">
        <v>1</v>
      </c>
      <c r="K125" s="5" t="s">
        <v>388</v>
      </c>
      <c r="L125" s="5" t="s">
        <v>365</v>
      </c>
      <c r="M125" s="10">
        <v>1</v>
      </c>
      <c r="N125" s="21" t="str">
        <f>HYPERLINK("http://ebooks.abc-clio.com/?isbn=9780313342240")</f>
        <v>http://ebooks.abc-clio.com/?isbn=9780313342240</v>
      </c>
    </row>
    <row r="126" spans="1:14" ht="13.5">
      <c r="A126" s="4">
        <v>125</v>
      </c>
      <c r="B126" s="5" t="s">
        <v>354</v>
      </c>
      <c r="C126" s="5" t="s">
        <v>2</v>
      </c>
      <c r="D126" s="13" t="s">
        <v>911</v>
      </c>
      <c r="E126" s="13" t="s">
        <v>912</v>
      </c>
      <c r="F126" s="16" t="s">
        <v>531</v>
      </c>
      <c r="G126" s="16" t="s">
        <v>687</v>
      </c>
      <c r="H126" s="18" t="s">
        <v>389</v>
      </c>
      <c r="I126" s="10">
        <v>2013</v>
      </c>
      <c r="J126" s="10">
        <v>1</v>
      </c>
      <c r="K126" s="5" t="s">
        <v>390</v>
      </c>
      <c r="L126" s="5" t="s">
        <v>358</v>
      </c>
      <c r="M126" s="10">
        <v>3</v>
      </c>
      <c r="N126" s="21" t="str">
        <f>HYPERLINK("http://ebooks.abc-clio.com/?isbn=9780313397424")</f>
        <v>http://ebooks.abc-clio.com/?isbn=9780313397424</v>
      </c>
    </row>
    <row r="127" spans="1:14" ht="13.5">
      <c r="A127" s="4">
        <v>126</v>
      </c>
      <c r="B127" s="5" t="s">
        <v>354</v>
      </c>
      <c r="C127" s="5" t="s">
        <v>24</v>
      </c>
      <c r="D127" s="13" t="s">
        <v>958</v>
      </c>
      <c r="E127" s="13" t="s">
        <v>959</v>
      </c>
      <c r="F127" s="16" t="s">
        <v>532</v>
      </c>
      <c r="G127" s="16" t="s">
        <v>688</v>
      </c>
      <c r="H127" s="18" t="s">
        <v>391</v>
      </c>
      <c r="I127" s="10">
        <v>2013</v>
      </c>
      <c r="J127" s="10">
        <v>1</v>
      </c>
      <c r="K127" s="5" t="s">
        <v>392</v>
      </c>
      <c r="L127" s="5" t="s">
        <v>11</v>
      </c>
      <c r="M127" s="10">
        <v>1</v>
      </c>
      <c r="N127" s="21" t="str">
        <f>HYPERLINK("http://ebooks.abc-clio.com/?isbn=9781598846874")</f>
        <v>http://ebooks.abc-clio.com/?isbn=9781598846874</v>
      </c>
    </row>
    <row r="128" spans="1:14" ht="13.5">
      <c r="A128" s="4">
        <v>127</v>
      </c>
      <c r="B128" s="5" t="s">
        <v>354</v>
      </c>
      <c r="C128" s="5" t="s">
        <v>5</v>
      </c>
      <c r="D128" s="13" t="s">
        <v>960</v>
      </c>
      <c r="E128" s="13" t="s">
        <v>961</v>
      </c>
      <c r="F128" s="16" t="s">
        <v>533</v>
      </c>
      <c r="G128" s="16" t="s">
        <v>689</v>
      </c>
      <c r="H128" s="18" t="s">
        <v>298</v>
      </c>
      <c r="I128" s="10">
        <v>2013</v>
      </c>
      <c r="J128" s="10">
        <v>1</v>
      </c>
      <c r="K128" s="5" t="s">
        <v>299</v>
      </c>
      <c r="L128" s="5" t="s">
        <v>369</v>
      </c>
      <c r="M128" s="10">
        <v>1</v>
      </c>
      <c r="N128" s="21" t="str">
        <f>HYPERLINK("http://ebooks.abc-clio.com/?isbn=9781598849554")</f>
        <v>http://ebooks.abc-clio.com/?isbn=9781598849554</v>
      </c>
    </row>
    <row r="129" spans="1:14" ht="13.5">
      <c r="A129" s="4">
        <v>128</v>
      </c>
      <c r="B129" s="5" t="s">
        <v>354</v>
      </c>
      <c r="C129" s="5" t="s">
        <v>379</v>
      </c>
      <c r="D129" s="13" t="s">
        <v>962</v>
      </c>
      <c r="E129" s="13" t="s">
        <v>963</v>
      </c>
      <c r="F129" s="16" t="s">
        <v>534</v>
      </c>
      <c r="G129" s="16" t="s">
        <v>690</v>
      </c>
      <c r="H129" s="18" t="s">
        <v>393</v>
      </c>
      <c r="I129" s="10">
        <v>2012</v>
      </c>
      <c r="J129" s="10">
        <v>2</v>
      </c>
      <c r="K129" s="5" t="s">
        <v>394</v>
      </c>
      <c r="L129" s="5" t="s">
        <v>369</v>
      </c>
      <c r="M129" s="10">
        <v>1</v>
      </c>
      <c r="N129" s="21" t="str">
        <f>HYPERLINK("http://ebooks.abc-clio.com/?isbn=9781598843231")</f>
        <v>http://ebooks.abc-clio.com/?isbn=9781598843231</v>
      </c>
    </row>
    <row r="130" spans="1:14" ht="13.5">
      <c r="A130" s="4">
        <v>129</v>
      </c>
      <c r="B130" s="5" t="s">
        <v>354</v>
      </c>
      <c r="C130" s="5" t="s">
        <v>395</v>
      </c>
      <c r="D130" s="13" t="s">
        <v>964</v>
      </c>
      <c r="E130" s="13" t="s">
        <v>965</v>
      </c>
      <c r="F130" s="16" t="s">
        <v>535</v>
      </c>
      <c r="G130" s="16" t="s">
        <v>691</v>
      </c>
      <c r="H130" s="18" t="s">
        <v>396</v>
      </c>
      <c r="I130" s="10">
        <v>2013</v>
      </c>
      <c r="J130" s="10">
        <v>1</v>
      </c>
      <c r="K130" s="5" t="s">
        <v>397</v>
      </c>
      <c r="L130" s="5" t="s">
        <v>11</v>
      </c>
      <c r="M130" s="10">
        <v>1</v>
      </c>
      <c r="N130" s="21" t="str">
        <f>HYPERLINK("http://ebooks.abc-clio.com/?isbn=9781610695978")</f>
        <v>http://ebooks.abc-clio.com/?isbn=9781610695978</v>
      </c>
    </row>
    <row r="131" spans="1:14" ht="13.5">
      <c r="A131" s="4">
        <v>130</v>
      </c>
      <c r="B131" s="5" t="s">
        <v>354</v>
      </c>
      <c r="C131" s="5" t="s">
        <v>398</v>
      </c>
      <c r="D131" s="13" t="s">
        <v>966</v>
      </c>
      <c r="E131" s="13" t="s">
        <v>967</v>
      </c>
      <c r="F131" s="16" t="s">
        <v>536</v>
      </c>
      <c r="G131" s="16" t="s">
        <v>692</v>
      </c>
      <c r="H131" s="18" t="s">
        <v>399</v>
      </c>
      <c r="I131" s="10">
        <v>2013</v>
      </c>
      <c r="J131" s="10">
        <v>1</v>
      </c>
      <c r="K131" s="5" t="s">
        <v>400</v>
      </c>
      <c r="L131" s="5" t="s">
        <v>358</v>
      </c>
      <c r="M131" s="10">
        <v>1</v>
      </c>
      <c r="N131" s="21" t="str">
        <f>HYPERLINK("http://ebooks.abc-clio.com/?isbn=9780313399022")</f>
        <v>http://ebooks.abc-clio.com/?isbn=9780313399022</v>
      </c>
    </row>
    <row r="132" spans="1:14" ht="13.5">
      <c r="A132" s="4">
        <v>131</v>
      </c>
      <c r="B132" s="5" t="s">
        <v>354</v>
      </c>
      <c r="C132" s="5" t="s">
        <v>379</v>
      </c>
      <c r="D132" s="13" t="s">
        <v>968</v>
      </c>
      <c r="E132" s="13" t="s">
        <v>969</v>
      </c>
      <c r="F132" s="16" t="s">
        <v>537</v>
      </c>
      <c r="G132" s="16" t="s">
        <v>693</v>
      </c>
      <c r="H132" s="18" t="s">
        <v>401</v>
      </c>
      <c r="I132" s="10">
        <v>2010</v>
      </c>
      <c r="J132" s="10">
        <v>1</v>
      </c>
      <c r="K132" s="5" t="s">
        <v>402</v>
      </c>
      <c r="L132" s="5" t="s">
        <v>358</v>
      </c>
      <c r="M132" s="10">
        <v>1</v>
      </c>
      <c r="N132" s="21" t="str">
        <f>HYPERLINK("http://ebooks.abc-clio.com/?isbn=9780313385377")</f>
        <v>http://ebooks.abc-clio.com/?isbn=9780313385377</v>
      </c>
    </row>
    <row r="133" spans="1:14" ht="13.5">
      <c r="A133" s="4">
        <v>132</v>
      </c>
      <c r="B133" s="5" t="s">
        <v>354</v>
      </c>
      <c r="C133" s="5" t="s">
        <v>355</v>
      </c>
      <c r="D133" s="13" t="s">
        <v>970</v>
      </c>
      <c r="E133" s="13" t="s">
        <v>971</v>
      </c>
      <c r="F133" s="16" t="s">
        <v>538</v>
      </c>
      <c r="G133" s="16" t="s">
        <v>694</v>
      </c>
      <c r="H133" s="18" t="s">
        <v>300</v>
      </c>
      <c r="I133" s="10">
        <v>2013</v>
      </c>
      <c r="J133" s="10">
        <v>1</v>
      </c>
      <c r="K133" s="5" t="s">
        <v>301</v>
      </c>
      <c r="L133" s="5" t="s">
        <v>358</v>
      </c>
      <c r="M133" s="10">
        <v>1</v>
      </c>
      <c r="N133" s="21" t="str">
        <f>HYPERLINK("http://ebooks.abc-clio.com/?isbn=9781440803024")</f>
        <v>http://ebooks.abc-clio.com/?isbn=9781440803024</v>
      </c>
    </row>
    <row r="134" spans="1:14" ht="13.5">
      <c r="A134" s="4">
        <v>133</v>
      </c>
      <c r="B134" s="5" t="s">
        <v>354</v>
      </c>
      <c r="C134" s="5" t="s">
        <v>127</v>
      </c>
      <c r="D134" s="13" t="s">
        <v>972</v>
      </c>
      <c r="E134" s="13" t="s">
        <v>973</v>
      </c>
      <c r="F134" s="16" t="s">
        <v>539</v>
      </c>
      <c r="G134" s="16" t="s">
        <v>695</v>
      </c>
      <c r="H134" s="18" t="s">
        <v>302</v>
      </c>
      <c r="I134" s="10">
        <v>2013</v>
      </c>
      <c r="J134" s="10">
        <v>1</v>
      </c>
      <c r="K134" s="5" t="s">
        <v>303</v>
      </c>
      <c r="L134" s="5" t="s">
        <v>358</v>
      </c>
      <c r="M134" s="10">
        <v>1</v>
      </c>
      <c r="N134" s="21" t="str">
        <f>HYPERLINK("http://ebooks.abc-clio.com/?isbn=9781440804199")</f>
        <v>http://ebooks.abc-clio.com/?isbn=9781440804199</v>
      </c>
    </row>
    <row r="135" spans="1:14" ht="13.5">
      <c r="A135" s="4">
        <v>134</v>
      </c>
      <c r="B135" s="5" t="s">
        <v>354</v>
      </c>
      <c r="C135" s="5" t="s">
        <v>18</v>
      </c>
      <c r="D135" s="13" t="s">
        <v>974</v>
      </c>
      <c r="E135" s="13" t="s">
        <v>975</v>
      </c>
      <c r="F135" s="16" t="s">
        <v>540</v>
      </c>
      <c r="G135" s="16" t="s">
        <v>696</v>
      </c>
      <c r="H135" s="18" t="s">
        <v>40</v>
      </c>
      <c r="I135" s="10">
        <v>2013</v>
      </c>
      <c r="J135" s="10">
        <v>1</v>
      </c>
      <c r="K135" s="5" t="s">
        <v>41</v>
      </c>
      <c r="L135" s="5" t="s">
        <v>358</v>
      </c>
      <c r="M135" s="10">
        <v>2</v>
      </c>
      <c r="N135" s="21" t="str">
        <f>HYPERLINK("http://ebooks.abc-clio.com/?isbn=9781440803369")</f>
        <v>http://ebooks.abc-clio.com/?isbn=9781440803369</v>
      </c>
    </row>
    <row r="136" spans="1:14" ht="13.5">
      <c r="A136" s="4">
        <v>135</v>
      </c>
      <c r="B136" s="5" t="s">
        <v>354</v>
      </c>
      <c r="C136" s="5" t="s">
        <v>304</v>
      </c>
      <c r="D136" s="13" t="s">
        <v>976</v>
      </c>
      <c r="E136" s="13" t="s">
        <v>977</v>
      </c>
      <c r="F136" s="16" t="s">
        <v>541</v>
      </c>
      <c r="G136" s="16" t="s">
        <v>697</v>
      </c>
      <c r="H136" s="18" t="s">
        <v>305</v>
      </c>
      <c r="I136" s="10">
        <v>2013</v>
      </c>
      <c r="J136" s="10">
        <v>1</v>
      </c>
      <c r="K136" s="5" t="s">
        <v>306</v>
      </c>
      <c r="L136" s="5" t="s">
        <v>365</v>
      </c>
      <c r="M136" s="10">
        <v>1</v>
      </c>
      <c r="N136" s="21" t="str">
        <f>HYPERLINK("http://ebooks.abc-clio.com/?isbn=9781598849530")</f>
        <v>http://ebooks.abc-clio.com/?isbn=9781598849530</v>
      </c>
    </row>
    <row r="137" spans="1:14" ht="13.5">
      <c r="A137" s="4">
        <v>136</v>
      </c>
      <c r="B137" s="5" t="s">
        <v>354</v>
      </c>
      <c r="C137" s="5" t="s">
        <v>222</v>
      </c>
      <c r="D137" s="13" t="s">
        <v>978</v>
      </c>
      <c r="E137" s="13" t="s">
        <v>979</v>
      </c>
      <c r="F137" s="16" t="s">
        <v>542</v>
      </c>
      <c r="G137" s="16" t="s">
        <v>698</v>
      </c>
      <c r="H137" s="18" t="s">
        <v>223</v>
      </c>
      <c r="I137" s="10">
        <v>2010</v>
      </c>
      <c r="J137" s="10">
        <v>1</v>
      </c>
      <c r="K137" s="5" t="s">
        <v>224</v>
      </c>
      <c r="L137" s="5" t="s">
        <v>358</v>
      </c>
      <c r="M137" s="10">
        <v>1</v>
      </c>
      <c r="N137" s="21" t="str">
        <f>HYPERLINK("http://ebooks.abc-clio.com/?isbn=9780313385032")</f>
        <v>http://ebooks.abc-clio.com/?isbn=9780313385032</v>
      </c>
    </row>
    <row r="138" spans="1:14" ht="13.5">
      <c r="A138" s="4">
        <v>137</v>
      </c>
      <c r="B138" s="5" t="s">
        <v>354</v>
      </c>
      <c r="C138" s="5" t="s">
        <v>165</v>
      </c>
      <c r="D138" s="13" t="s">
        <v>980</v>
      </c>
      <c r="E138" s="13" t="s">
        <v>981</v>
      </c>
      <c r="F138" s="16" t="s">
        <v>543</v>
      </c>
      <c r="G138" s="16" t="s">
        <v>699</v>
      </c>
      <c r="H138" s="18" t="s">
        <v>225</v>
      </c>
      <c r="I138" s="10">
        <v>2014</v>
      </c>
      <c r="J138" s="10">
        <v>1</v>
      </c>
      <c r="K138" s="5" t="s">
        <v>226</v>
      </c>
      <c r="L138" s="5" t="s">
        <v>358</v>
      </c>
      <c r="M138" s="10">
        <v>3</v>
      </c>
      <c r="N138" s="21" t="str">
        <f>HYPERLINK("http://ebooks.abc-clio.com/?isbn=9780313392450")</f>
        <v>http://ebooks.abc-clio.com/?isbn=9780313392450</v>
      </c>
    </row>
    <row r="139" spans="1:14" ht="13.5">
      <c r="A139" s="4">
        <v>138</v>
      </c>
      <c r="B139" s="5" t="s">
        <v>354</v>
      </c>
      <c r="C139" s="5" t="s">
        <v>227</v>
      </c>
      <c r="D139" s="13" t="s">
        <v>982</v>
      </c>
      <c r="E139" s="13" t="s">
        <v>983</v>
      </c>
      <c r="F139" s="16" t="s">
        <v>544</v>
      </c>
      <c r="G139" s="16" t="s">
        <v>700</v>
      </c>
      <c r="H139" s="18" t="s">
        <v>228</v>
      </c>
      <c r="I139" s="10">
        <v>2010</v>
      </c>
      <c r="J139" s="10">
        <v>1</v>
      </c>
      <c r="K139" s="5" t="s">
        <v>229</v>
      </c>
      <c r="L139" s="5" t="s">
        <v>358</v>
      </c>
      <c r="M139" s="10">
        <v>1</v>
      </c>
      <c r="N139" s="21" t="str">
        <f>HYPERLINK("http://ebooks.abc-clio.com/?isbn=9780313385476")</f>
        <v>http://ebooks.abc-clio.com/?isbn=9780313385476</v>
      </c>
    </row>
    <row r="140" spans="1:14" ht="13.5">
      <c r="A140" s="4">
        <v>139</v>
      </c>
      <c r="B140" s="5" t="s">
        <v>354</v>
      </c>
      <c r="C140" s="5" t="s">
        <v>42</v>
      </c>
      <c r="D140" s="13" t="s">
        <v>984</v>
      </c>
      <c r="E140" s="13" t="s">
        <v>985</v>
      </c>
      <c r="F140" s="16" t="s">
        <v>545</v>
      </c>
      <c r="G140" s="16" t="s">
        <v>701</v>
      </c>
      <c r="H140" s="18" t="s">
        <v>307</v>
      </c>
      <c r="I140" s="10">
        <v>2013</v>
      </c>
      <c r="J140" s="10">
        <v>1</v>
      </c>
      <c r="K140" s="5" t="s">
        <v>308</v>
      </c>
      <c r="L140" s="5" t="s">
        <v>369</v>
      </c>
      <c r="M140" s="10">
        <v>1</v>
      </c>
      <c r="N140" s="21" t="str">
        <f>HYPERLINK("http://ebooks.abc-clio.com/?isbn=9781610692007")</f>
        <v>http://ebooks.abc-clio.com/?isbn=9781610692007</v>
      </c>
    </row>
    <row r="141" spans="1:14" ht="13.5">
      <c r="A141" s="4">
        <v>140</v>
      </c>
      <c r="B141" s="5" t="s">
        <v>354</v>
      </c>
      <c r="C141" s="5" t="s">
        <v>42</v>
      </c>
      <c r="D141" s="13" t="s">
        <v>986</v>
      </c>
      <c r="E141" s="13" t="s">
        <v>987</v>
      </c>
      <c r="F141" s="16" t="s">
        <v>546</v>
      </c>
      <c r="G141" s="16" t="s">
        <v>702</v>
      </c>
      <c r="H141" s="18" t="s">
        <v>43</v>
      </c>
      <c r="I141" s="10">
        <v>2013</v>
      </c>
      <c r="J141" s="10">
        <v>1</v>
      </c>
      <c r="K141" s="5" t="s">
        <v>44</v>
      </c>
      <c r="L141" s="5" t="s">
        <v>365</v>
      </c>
      <c r="M141" s="10">
        <v>1</v>
      </c>
      <c r="N141" s="21" t="str">
        <f>HYPERLINK("http://ebooks.abc-clio.com/?isbn=9780313397493")</f>
        <v>http://ebooks.abc-clio.com/?isbn=9780313397493</v>
      </c>
    </row>
    <row r="142" spans="1:14" ht="13.5">
      <c r="A142" s="4">
        <v>141</v>
      </c>
      <c r="B142" s="5" t="s">
        <v>354</v>
      </c>
      <c r="C142" s="5" t="s">
        <v>230</v>
      </c>
      <c r="D142" s="13" t="s">
        <v>988</v>
      </c>
      <c r="E142" s="13" t="s">
        <v>989</v>
      </c>
      <c r="F142" s="16" t="s">
        <v>547</v>
      </c>
      <c r="G142" s="16" t="s">
        <v>703</v>
      </c>
      <c r="H142" s="18" t="s">
        <v>231</v>
      </c>
      <c r="I142" s="10">
        <v>2012</v>
      </c>
      <c r="J142" s="10">
        <v>1</v>
      </c>
      <c r="K142" s="5" t="s">
        <v>232</v>
      </c>
      <c r="L142" s="5" t="s">
        <v>369</v>
      </c>
      <c r="M142" s="10">
        <v>1</v>
      </c>
      <c r="N142" s="21" t="str">
        <f>HYPERLINK("http://ebooks.abc-clio.com/?isbn=9781610691482")</f>
        <v>http://ebooks.abc-clio.com/?isbn=9781610691482</v>
      </c>
    </row>
    <row r="143" spans="1:14" ht="13.5">
      <c r="A143" s="4">
        <v>648</v>
      </c>
      <c r="B143" s="8" t="s">
        <v>354</v>
      </c>
      <c r="C143" s="8" t="s">
        <v>309</v>
      </c>
      <c r="D143" s="14" t="s">
        <v>992</v>
      </c>
      <c r="E143" s="14" t="s">
        <v>993</v>
      </c>
      <c r="F143" s="17" t="s">
        <v>548</v>
      </c>
      <c r="G143" s="17" t="s">
        <v>704</v>
      </c>
      <c r="H143" s="19" t="s">
        <v>310</v>
      </c>
      <c r="I143" s="7">
        <v>2012</v>
      </c>
      <c r="J143" s="7">
        <v>1</v>
      </c>
      <c r="K143" s="8" t="s">
        <v>311</v>
      </c>
      <c r="L143" s="8" t="s">
        <v>365</v>
      </c>
      <c r="M143" s="7">
        <v>5</v>
      </c>
      <c r="N143" s="21" t="str">
        <f>HYPERLINK("http://ebooks.abc-clio.com/?isbn=9780313393068")</f>
        <v>http://ebooks.abc-clio.com/?isbn=9780313393068</v>
      </c>
    </row>
    <row r="144" spans="1:14" ht="13.5">
      <c r="A144" s="4">
        <v>649</v>
      </c>
      <c r="B144" s="8" t="s">
        <v>354</v>
      </c>
      <c r="C144" s="8" t="s">
        <v>262</v>
      </c>
      <c r="D144" s="14" t="s">
        <v>994</v>
      </c>
      <c r="E144" s="14" t="s">
        <v>995</v>
      </c>
      <c r="F144" s="17" t="s">
        <v>549</v>
      </c>
      <c r="G144" s="17" t="s">
        <v>705</v>
      </c>
      <c r="H144" s="19" t="s">
        <v>312</v>
      </c>
      <c r="I144" s="7">
        <v>2012</v>
      </c>
      <c r="J144" s="7">
        <v>1</v>
      </c>
      <c r="K144" s="8" t="s">
        <v>313</v>
      </c>
      <c r="L144" s="8" t="s">
        <v>369</v>
      </c>
      <c r="M144" s="7">
        <v>3</v>
      </c>
      <c r="N144" s="21" t="str">
        <f>HYPERLINK("http://ebooks.abc-clio.com/?isbn=9781598846584")</f>
        <v>http://ebooks.abc-clio.com/?isbn=9781598846584</v>
      </c>
    </row>
    <row r="145" spans="1:14" ht="13.5">
      <c r="A145" s="4">
        <v>650</v>
      </c>
      <c r="B145" s="8" t="s">
        <v>354</v>
      </c>
      <c r="C145" s="8" t="s">
        <v>57</v>
      </c>
      <c r="D145" s="14" t="s">
        <v>731</v>
      </c>
      <c r="E145" s="14" t="s">
        <v>732</v>
      </c>
      <c r="F145" s="17" t="s">
        <v>550</v>
      </c>
      <c r="G145" s="17" t="s">
        <v>706</v>
      </c>
      <c r="H145" s="19" t="s">
        <v>314</v>
      </c>
      <c r="I145" s="7">
        <v>2012</v>
      </c>
      <c r="J145" s="7">
        <v>1</v>
      </c>
      <c r="K145" s="8" t="s">
        <v>226</v>
      </c>
      <c r="L145" s="8" t="s">
        <v>358</v>
      </c>
      <c r="M145" s="7">
        <v>3</v>
      </c>
      <c r="N145" s="21" t="str">
        <f>HYPERLINK("http://ebooks.abc-clio.com/?isbn=9780313379895")</f>
        <v>http://ebooks.abc-clio.com/?isbn=9780313379895</v>
      </c>
    </row>
    <row r="146" spans="1:14" ht="13.5">
      <c r="A146" s="4">
        <v>651</v>
      </c>
      <c r="B146" s="8" t="s">
        <v>354</v>
      </c>
      <c r="C146" s="8" t="s">
        <v>54</v>
      </c>
      <c r="D146" s="14" t="s">
        <v>996</v>
      </c>
      <c r="E146" s="14" t="s">
        <v>997</v>
      </c>
      <c r="F146" s="17" t="s">
        <v>551</v>
      </c>
      <c r="G146" s="17" t="s">
        <v>707</v>
      </c>
      <c r="H146" s="19" t="s">
        <v>315</v>
      </c>
      <c r="I146" s="7">
        <v>2012</v>
      </c>
      <c r="J146" s="7">
        <v>1</v>
      </c>
      <c r="K146" s="8" t="s">
        <v>316</v>
      </c>
      <c r="L146" s="8" t="s">
        <v>358</v>
      </c>
      <c r="M146" s="7">
        <v>1</v>
      </c>
      <c r="N146" s="21" t="str">
        <f>HYPERLINK("http://ebooks.abc-clio.com/?isbn=9781567207118")</f>
        <v>http://ebooks.abc-clio.com/?isbn=9781567207118</v>
      </c>
    </row>
    <row r="147" spans="1:14" ht="13.5">
      <c r="A147" s="4">
        <v>652</v>
      </c>
      <c r="B147" s="8" t="s">
        <v>354</v>
      </c>
      <c r="C147" s="8" t="s">
        <v>317</v>
      </c>
      <c r="D147" s="14" t="s">
        <v>998</v>
      </c>
      <c r="E147" s="14" t="s">
        <v>999</v>
      </c>
      <c r="F147" s="17" t="s">
        <v>552</v>
      </c>
      <c r="G147" s="17" t="s">
        <v>708</v>
      </c>
      <c r="H147" s="19" t="s">
        <v>318</v>
      </c>
      <c r="I147" s="7">
        <v>2012</v>
      </c>
      <c r="J147" s="7">
        <v>1</v>
      </c>
      <c r="K147" s="8" t="s">
        <v>319</v>
      </c>
      <c r="L147" s="8" t="s">
        <v>358</v>
      </c>
      <c r="M147" s="7">
        <v>1</v>
      </c>
      <c r="N147" s="21" t="str">
        <f>HYPERLINK("http://ebooks.abc-clio.com/?isbn=9780313391620")</f>
        <v>http://ebooks.abc-clio.com/?isbn=9780313391620</v>
      </c>
    </row>
    <row r="148" spans="1:14" ht="13.5">
      <c r="A148" s="4">
        <v>653</v>
      </c>
      <c r="B148" s="8" t="s">
        <v>354</v>
      </c>
      <c r="C148" s="8" t="s">
        <v>205</v>
      </c>
      <c r="D148" s="14" t="s">
        <v>1000</v>
      </c>
      <c r="E148" s="14" t="s">
        <v>1001</v>
      </c>
      <c r="F148" s="17" t="s">
        <v>553</v>
      </c>
      <c r="G148" s="17" t="s">
        <v>709</v>
      </c>
      <c r="H148" s="19" t="s">
        <v>320</v>
      </c>
      <c r="I148" s="7">
        <v>2012</v>
      </c>
      <c r="J148" s="7">
        <v>1</v>
      </c>
      <c r="K148" s="8" t="s">
        <v>321</v>
      </c>
      <c r="L148" s="8" t="s">
        <v>369</v>
      </c>
      <c r="M148" s="7">
        <v>1</v>
      </c>
      <c r="N148" s="21" t="str">
        <f>HYPERLINK("http://ebooks.abc-clio.com/?isbn=9781598845952")</f>
        <v>http://ebooks.abc-clio.com/?isbn=9781598845952</v>
      </c>
    </row>
    <row r="149" spans="1:14" ht="13.5">
      <c r="A149" s="4">
        <v>654</v>
      </c>
      <c r="B149" s="8" t="s">
        <v>354</v>
      </c>
      <c r="C149" s="8" t="s">
        <v>322</v>
      </c>
      <c r="D149" s="14" t="s">
        <v>990</v>
      </c>
      <c r="E149" s="14" t="s">
        <v>1002</v>
      </c>
      <c r="F149" s="17" t="s">
        <v>554</v>
      </c>
      <c r="G149" s="17" t="s">
        <v>710</v>
      </c>
      <c r="H149" s="19" t="s">
        <v>323</v>
      </c>
      <c r="I149" s="7">
        <v>2012</v>
      </c>
      <c r="J149" s="7">
        <v>1</v>
      </c>
      <c r="K149" s="8" t="s">
        <v>301</v>
      </c>
      <c r="L149" s="8" t="s">
        <v>358</v>
      </c>
      <c r="M149" s="7">
        <v>1</v>
      </c>
      <c r="N149" s="21" t="str">
        <f>HYPERLINK("http://ebooks.abc-clio.com/?isbn=9781440828539")</f>
        <v>http://ebooks.abc-clio.com/?isbn=9781440828539</v>
      </c>
    </row>
    <row r="150" spans="1:14" ht="13.5">
      <c r="A150" s="4">
        <v>655</v>
      </c>
      <c r="B150" s="8" t="s">
        <v>354</v>
      </c>
      <c r="C150" s="8" t="s">
        <v>65</v>
      </c>
      <c r="D150" s="14" t="s">
        <v>1003</v>
      </c>
      <c r="E150" s="14" t="s">
        <v>1004</v>
      </c>
      <c r="F150" s="17" t="s">
        <v>555</v>
      </c>
      <c r="G150" s="17" t="s">
        <v>711</v>
      </c>
      <c r="H150" s="19" t="s">
        <v>324</v>
      </c>
      <c r="I150" s="7">
        <v>2012</v>
      </c>
      <c r="J150" s="7">
        <v>1</v>
      </c>
      <c r="K150" s="8" t="s">
        <v>325</v>
      </c>
      <c r="L150" s="8" t="s">
        <v>369</v>
      </c>
      <c r="M150" s="7">
        <v>2</v>
      </c>
      <c r="N150" s="21" t="str">
        <f>HYPERLINK("http://ebooks.abc-clio.com/?isbn=9780313349492")</f>
        <v>http://ebooks.abc-clio.com/?isbn=9780313349492</v>
      </c>
    </row>
    <row r="151" spans="1:14" ht="13.5">
      <c r="A151" s="4">
        <v>656</v>
      </c>
      <c r="B151" s="8" t="s">
        <v>354</v>
      </c>
      <c r="C151" s="8" t="s">
        <v>326</v>
      </c>
      <c r="D151" s="14" t="s">
        <v>1005</v>
      </c>
      <c r="E151" s="14" t="s">
        <v>768</v>
      </c>
      <c r="F151" s="17" t="s">
        <v>556</v>
      </c>
      <c r="G151" s="17" t="s">
        <v>712</v>
      </c>
      <c r="H151" s="19" t="s">
        <v>327</v>
      </c>
      <c r="I151" s="7">
        <v>2012</v>
      </c>
      <c r="J151" s="7">
        <v>1</v>
      </c>
      <c r="K151" s="8" t="s">
        <v>328</v>
      </c>
      <c r="L151" s="8" t="s">
        <v>287</v>
      </c>
      <c r="M151" s="7">
        <v>1</v>
      </c>
      <c r="N151" s="21" t="str">
        <f>HYPERLINK("http://ebooks.abc-clio.com/?isbn=9781586835460")</f>
        <v>http://ebooks.abc-clio.com/?isbn=9781586835460</v>
      </c>
    </row>
    <row r="152" spans="1:14" ht="13.5">
      <c r="A152" s="4">
        <v>657</v>
      </c>
      <c r="B152" s="8" t="s">
        <v>354</v>
      </c>
      <c r="C152" s="8" t="s">
        <v>309</v>
      </c>
      <c r="D152" s="14" t="s">
        <v>1006</v>
      </c>
      <c r="E152" s="14" t="s">
        <v>1007</v>
      </c>
      <c r="F152" s="17" t="s">
        <v>557</v>
      </c>
      <c r="G152" s="17" t="s">
        <v>713</v>
      </c>
      <c r="H152" s="19" t="s">
        <v>329</v>
      </c>
      <c r="I152" s="7">
        <v>2012</v>
      </c>
      <c r="J152" s="7">
        <v>1</v>
      </c>
      <c r="K152" s="8" t="s">
        <v>330</v>
      </c>
      <c r="L152" s="8" t="s">
        <v>358</v>
      </c>
      <c r="M152" s="7">
        <v>1</v>
      </c>
      <c r="N152" s="21" t="str">
        <f>HYPERLINK("http://ebooks.abc-clio.com/?isbn=9780313345173")</f>
        <v>http://ebooks.abc-clio.com/?isbn=9780313345173</v>
      </c>
    </row>
    <row r="153" spans="1:14" ht="13.5">
      <c r="A153" s="4">
        <v>658</v>
      </c>
      <c r="B153" s="8" t="s">
        <v>354</v>
      </c>
      <c r="C153" s="8" t="s">
        <v>331</v>
      </c>
      <c r="D153" s="14" t="s">
        <v>1008</v>
      </c>
      <c r="E153" s="14" t="s">
        <v>1009</v>
      </c>
      <c r="F153" s="17" t="s">
        <v>558</v>
      </c>
      <c r="G153" s="17" t="s">
        <v>714</v>
      </c>
      <c r="H153" s="19" t="s">
        <v>332</v>
      </c>
      <c r="I153" s="7">
        <v>2012</v>
      </c>
      <c r="J153" s="7">
        <v>1</v>
      </c>
      <c r="K153" s="8" t="s">
        <v>333</v>
      </c>
      <c r="L153" s="8" t="s">
        <v>358</v>
      </c>
      <c r="M153" s="7">
        <v>1</v>
      </c>
      <c r="N153" s="21" t="str">
        <f>HYPERLINK("http://ebooks.abc-clio.com/?isbn=9781440801129")</f>
        <v>http://ebooks.abc-clio.com/?isbn=9781440801129</v>
      </c>
    </row>
    <row r="154" spans="1:14" ht="13.5">
      <c r="A154" s="4">
        <v>659</v>
      </c>
      <c r="B154" s="8" t="s">
        <v>354</v>
      </c>
      <c r="C154" s="8" t="s">
        <v>326</v>
      </c>
      <c r="D154" s="14" t="s">
        <v>991</v>
      </c>
      <c r="E154" s="14" t="s">
        <v>1010</v>
      </c>
      <c r="F154" s="17" t="s">
        <v>559</v>
      </c>
      <c r="G154" s="17" t="s">
        <v>715</v>
      </c>
      <c r="H154" s="19" t="s">
        <v>334</v>
      </c>
      <c r="I154" s="7">
        <v>2012</v>
      </c>
      <c r="J154" s="7">
        <v>1</v>
      </c>
      <c r="K154" s="8" t="s">
        <v>335</v>
      </c>
      <c r="L154" s="8" t="s">
        <v>287</v>
      </c>
      <c r="M154" s="7">
        <v>1</v>
      </c>
      <c r="N154" s="21" t="str">
        <f>HYPERLINK("http://ebooks.abc-clio.com/?isbn=9781586835385")</f>
        <v>http://ebooks.abc-clio.com/?isbn=9781586835385</v>
      </c>
    </row>
    <row r="155" spans="1:14" ht="13.5">
      <c r="A155" s="4">
        <v>660</v>
      </c>
      <c r="B155" s="8" t="s">
        <v>354</v>
      </c>
      <c r="C155" s="8" t="s">
        <v>304</v>
      </c>
      <c r="D155" s="14" t="s">
        <v>1011</v>
      </c>
      <c r="E155" s="14" t="s">
        <v>1012</v>
      </c>
      <c r="F155" s="17" t="s">
        <v>560</v>
      </c>
      <c r="G155" s="17" t="s">
        <v>716</v>
      </c>
      <c r="H155" s="19" t="s">
        <v>336</v>
      </c>
      <c r="I155" s="7">
        <v>2012</v>
      </c>
      <c r="J155" s="7">
        <v>1</v>
      </c>
      <c r="K155" s="8" t="s">
        <v>337</v>
      </c>
      <c r="L155" s="8" t="s">
        <v>365</v>
      </c>
      <c r="M155" s="7">
        <v>1</v>
      </c>
      <c r="N155" s="21" t="str">
        <f>HYPERLINK("http://ebooks.abc-clio.com/?isbn=9781598849790")</f>
        <v>http://ebooks.abc-clio.com/?isbn=9781598849790</v>
      </c>
    </row>
    <row r="156" spans="1:14" ht="13.5">
      <c r="A156" s="4">
        <v>661</v>
      </c>
      <c r="B156" s="8" t="s">
        <v>354</v>
      </c>
      <c r="C156" s="8" t="s">
        <v>15</v>
      </c>
      <c r="D156" s="14" t="s">
        <v>1013</v>
      </c>
      <c r="E156" s="14" t="s">
        <v>1014</v>
      </c>
      <c r="F156" s="17" t="s">
        <v>561</v>
      </c>
      <c r="G156" s="17" t="s">
        <v>717</v>
      </c>
      <c r="H156" s="19" t="s">
        <v>338</v>
      </c>
      <c r="I156" s="7">
        <v>2012</v>
      </c>
      <c r="J156" s="7">
        <v>1</v>
      </c>
      <c r="K156" s="8" t="s">
        <v>339</v>
      </c>
      <c r="L156" s="8" t="s">
        <v>358</v>
      </c>
      <c r="M156" s="7">
        <v>1</v>
      </c>
      <c r="N156" s="21" t="str">
        <f>HYPERLINK("http://ebooks.abc-clio.com/?isbn=9781440803123")</f>
        <v>http://ebooks.abc-clio.com/?isbn=9781440803123</v>
      </c>
    </row>
    <row r="157" spans="1:14" ht="13.5">
      <c r="A157" s="4">
        <v>687</v>
      </c>
      <c r="B157" s="8" t="s">
        <v>354</v>
      </c>
      <c r="C157" s="8" t="s">
        <v>340</v>
      </c>
      <c r="D157" s="14" t="s">
        <v>1015</v>
      </c>
      <c r="E157" s="14" t="s">
        <v>1016</v>
      </c>
      <c r="F157" s="17" t="s">
        <v>562</v>
      </c>
      <c r="G157" s="17" t="s">
        <v>718</v>
      </c>
      <c r="H157" s="19" t="s">
        <v>341</v>
      </c>
      <c r="I157" s="7">
        <v>2011</v>
      </c>
      <c r="J157" s="7">
        <v>1</v>
      </c>
      <c r="K157" s="8" t="s">
        <v>342</v>
      </c>
      <c r="L157" s="8" t="s">
        <v>358</v>
      </c>
      <c r="M157" s="7">
        <v>1</v>
      </c>
      <c r="N157" s="21" t="str">
        <f>HYPERLINK("http://ebooks.abc-clio.com/?isbn=9780313082771")</f>
        <v>http://ebooks.abc-clio.com/?isbn=9780313082771</v>
      </c>
    </row>
  </sheetData>
  <sheetProtection/>
  <autoFilter ref="A1:N157"/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>
    <oddHeader>&amp;L附件二：電子書清單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O3"/>
  <sheetViews>
    <sheetView tabSelected="1" zoomScalePageLayoutView="0" workbookViewId="0" topLeftCell="A1">
      <selection activeCell="B4" sqref="B4"/>
    </sheetView>
  </sheetViews>
  <sheetFormatPr defaultColWidth="9.00390625" defaultRowHeight="15.75"/>
  <cols>
    <col min="1" max="1" width="5.125" style="0" customWidth="1"/>
    <col min="4" max="4" width="7.75390625" style="0" customWidth="1"/>
    <col min="6" max="6" width="13.625" style="0" customWidth="1"/>
    <col min="7" max="7" width="44.50390625" style="0" customWidth="1"/>
    <col min="8" max="9" width="5.375" style="0" bestFit="1" customWidth="1"/>
    <col min="12" max="13" width="7.25390625" style="0" bestFit="1" customWidth="1"/>
    <col min="14" max="14" width="26.875" style="0" customWidth="1"/>
  </cols>
  <sheetData>
    <row r="1" spans="1:15" s="31" customFormat="1" ht="54.75">
      <c r="A1" s="28" t="s">
        <v>1017</v>
      </c>
      <c r="B1" s="29" t="s">
        <v>1018</v>
      </c>
      <c r="C1" s="28" t="s">
        <v>344</v>
      </c>
      <c r="D1" s="28" t="s">
        <v>345</v>
      </c>
      <c r="E1" s="30" t="s">
        <v>346</v>
      </c>
      <c r="F1" s="30" t="s">
        <v>347</v>
      </c>
      <c r="G1" s="28" t="s">
        <v>348</v>
      </c>
      <c r="H1" s="28" t="s">
        <v>349</v>
      </c>
      <c r="I1" s="28" t="s">
        <v>350</v>
      </c>
      <c r="J1" s="28" t="s">
        <v>351</v>
      </c>
      <c r="K1" s="28" t="s">
        <v>352</v>
      </c>
      <c r="L1" s="28" t="s">
        <v>353</v>
      </c>
      <c r="M1" s="28" t="s">
        <v>1019</v>
      </c>
      <c r="N1" s="32" t="s">
        <v>1020</v>
      </c>
      <c r="O1" s="28" t="s">
        <v>1021</v>
      </c>
    </row>
    <row r="2" spans="1:15" s="27" customFormat="1" ht="19.5" customHeight="1">
      <c r="A2" s="22">
        <v>1</v>
      </c>
      <c r="B2" s="23" t="s">
        <v>1023</v>
      </c>
      <c r="C2" s="23" t="s">
        <v>354</v>
      </c>
      <c r="D2" s="23" t="s">
        <v>1024</v>
      </c>
      <c r="E2" s="24" t="s">
        <v>1025</v>
      </c>
      <c r="F2" s="25">
        <v>9780313381942</v>
      </c>
      <c r="G2" s="23" t="s">
        <v>1026</v>
      </c>
      <c r="H2" s="23">
        <v>1</v>
      </c>
      <c r="I2" s="23">
        <v>1</v>
      </c>
      <c r="J2" s="23" t="s">
        <v>1027</v>
      </c>
      <c r="K2" s="23" t="s">
        <v>358</v>
      </c>
      <c r="L2" s="23">
        <v>2010</v>
      </c>
      <c r="M2" s="23" t="s">
        <v>1022</v>
      </c>
      <c r="N2" s="26" t="str">
        <f>HYPERLINK("http://ebooks.abc-clio.com/?isbn=9780313381959")</f>
        <v>http://ebooks.abc-clio.com/?isbn=9780313381959</v>
      </c>
      <c r="O2" s="23" t="s">
        <v>1028</v>
      </c>
    </row>
    <row r="3" spans="1:15" s="27" customFormat="1" ht="19.5" customHeight="1">
      <c r="A3" s="22">
        <v>2</v>
      </c>
      <c r="B3" s="23" t="s">
        <v>1029</v>
      </c>
      <c r="C3" s="23" t="s">
        <v>354</v>
      </c>
      <c r="D3" s="23" t="s">
        <v>62</v>
      </c>
      <c r="E3" s="24" t="s">
        <v>1030</v>
      </c>
      <c r="F3" s="25">
        <v>9781591583493</v>
      </c>
      <c r="G3" s="23" t="s">
        <v>1031</v>
      </c>
      <c r="H3" s="23">
        <v>1</v>
      </c>
      <c r="I3" s="23">
        <v>1</v>
      </c>
      <c r="J3" s="23" t="s">
        <v>276</v>
      </c>
      <c r="K3" s="23" t="s">
        <v>11</v>
      </c>
      <c r="L3" s="23">
        <v>2009</v>
      </c>
      <c r="M3" s="23" t="s">
        <v>1022</v>
      </c>
      <c r="N3" s="26" t="str">
        <f>HYPERLINK("http://ebooks.abc-clio.com/?isbn=9780313391248")</f>
        <v>http://ebooks.abc-clio.com/?isbn=9780313391248</v>
      </c>
      <c r="O3" s="23" t="s">
        <v>1028</v>
      </c>
    </row>
    <row r="4" s="27" customFormat="1" ht="13.5"/>
    <row r="5" s="27" customFormat="1" ht="13.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嘉藥圖資管</cp:lastModifiedBy>
  <dcterms:created xsi:type="dcterms:W3CDTF">2014-07-17T00:51:48Z</dcterms:created>
  <dcterms:modified xsi:type="dcterms:W3CDTF">2014-12-23T08:30:54Z</dcterms:modified>
  <cp:category/>
  <cp:version/>
  <cp:contentType/>
  <cp:contentStatus/>
</cp:coreProperties>
</file>