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3020" windowHeight="8220" activeTab="1"/>
  </bookViews>
  <sheets>
    <sheet name="T&amp;F 156種 156冊" sheetId="1" r:id="rId1"/>
    <sheet name="增購" sheetId="2" r:id="rId2"/>
  </sheets>
  <definedNames>
    <definedName name="_xlnm._FilterDatabase" localSheetId="0" hidden="1">'T&amp;F 156種 156冊'!$A$1:$N$157</definedName>
  </definedNames>
  <calcPr fullCalcOnLoad="1"/>
</workbook>
</file>

<file path=xl/sharedStrings.xml><?xml version="1.0" encoding="utf-8"?>
<sst xmlns="http://schemas.openxmlformats.org/spreadsheetml/2006/main" count="1534" uniqueCount="1111">
  <si>
    <t>Arts &amp; Humanities &amp; Social Science</t>
  </si>
  <si>
    <t>Eng, Betty C.</t>
  </si>
  <si>
    <t>Vaz, Kim Marie</t>
  </si>
  <si>
    <t>Hobson, Christopher</t>
  </si>
  <si>
    <t>Language &amp; Literacy</t>
  </si>
  <si>
    <t>33 Ways to Help with Writing: Supporting Children who Struggle with Basic Skills</t>
  </si>
  <si>
    <t>Hickey, Raewyn</t>
  </si>
  <si>
    <t>Routledge</t>
  </si>
  <si>
    <t>Taiwan</t>
  </si>
  <si>
    <t>Documenting Taiwan on Film: Issues and Methods in New Documentaries</t>
  </si>
  <si>
    <t>Sport Tourism</t>
  </si>
  <si>
    <t>Sport and Tourism: Globalization, Mobility and Identity</t>
  </si>
  <si>
    <t>Higham, James; Hinch, Tom</t>
  </si>
  <si>
    <t>Social Development and Personality Development</t>
  </si>
  <si>
    <t>Art and Human Development</t>
  </si>
  <si>
    <t>Psychology Press</t>
  </si>
  <si>
    <t>Regression Analysis and Multivariate Statistics</t>
  </si>
  <si>
    <t>Categorical Data Analysis for the Behavioral and Social Sciences</t>
  </si>
  <si>
    <t>Azen, Razia; Walker, Cindy M.</t>
  </si>
  <si>
    <t>Japanese Business</t>
  </si>
  <si>
    <t>Challenges of Human Resource Management in Japan</t>
  </si>
  <si>
    <t>Health Communication</t>
  </si>
  <si>
    <t>Communicating to Manage Health and Illness</t>
  </si>
  <si>
    <t>How to Teach Poetry Writing: Workshops for Ages 8-13: Developing Creative Literacy</t>
  </si>
  <si>
    <t>Morgan, Michaela</t>
  </si>
  <si>
    <t>Sociology of Sport</t>
  </si>
  <si>
    <t>Making Sense of Sports: 5th Edition</t>
  </si>
  <si>
    <t>Cashmore, Ellis; Cashmore, Ell</t>
  </si>
  <si>
    <t>Chinese Culture &amp; Society</t>
  </si>
  <si>
    <t>Popular Culture in Taiwan: Charismatic Modernity</t>
  </si>
  <si>
    <t>Russian</t>
  </si>
  <si>
    <t>Russian Translation: Theory and Practice</t>
  </si>
  <si>
    <t>Andrews, Edna; Maksimova, Elen</t>
  </si>
  <si>
    <t>Language and Education</t>
  </si>
  <si>
    <t>The Discourse of Teaching Practice Feedback: A Corpus-Based Investigation of Spoken and Written Modes</t>
  </si>
  <si>
    <t>Farr, Fiona</t>
  </si>
  <si>
    <t>Cross-Cultural/ Multicultural Testing and Assessment</t>
  </si>
  <si>
    <t>Understanding Culture: Theory, Research, and Application</t>
  </si>
  <si>
    <t>Technology in Education</t>
  </si>
  <si>
    <t>WorldCALL: International Perspectives on Computer-Assisted Language Learning</t>
  </si>
  <si>
    <t>Sports Psychology</t>
  </si>
  <si>
    <t>Professional Practice in Sport Psychology: A review</t>
  </si>
  <si>
    <t>Work Motivation</t>
  </si>
  <si>
    <t>Behavioral Business Ethics: Shaping an Emerging Field</t>
  </si>
  <si>
    <t>Climate Change</t>
  </si>
  <si>
    <t>Overlooking the Visual: Demystifying the Art of Design</t>
  </si>
  <si>
    <t>Moore, Kathryn</t>
  </si>
  <si>
    <t>International Law - Law</t>
  </si>
  <si>
    <t>Participants in the International Legal System: Multiple Perspectives on Non-state Actors in International Law</t>
  </si>
  <si>
    <t>Patent Policy: Legal-Economic Effects in a National and International Framework</t>
  </si>
  <si>
    <t>Weiss, Pia</t>
  </si>
  <si>
    <t>Social Psychology</t>
  </si>
  <si>
    <t>International Political Economy</t>
  </si>
  <si>
    <t>Political Economy and Grand Strategy: A Neoclassical Realist View</t>
  </si>
  <si>
    <t>Brawley, Mark R.</t>
  </si>
  <si>
    <t>Political Economy</t>
  </si>
  <si>
    <t>Political Economy and Industrialism: Banks in Saint-Simonian Economic Thought</t>
  </si>
  <si>
    <t>Jacoud, Gilles</t>
  </si>
  <si>
    <t>Applied Social Psychology</t>
  </si>
  <si>
    <t>Predicting and Changing Behavior: The Reasoned Action Approach</t>
  </si>
  <si>
    <t>Fishbein, Martin; Ajzen, Icek</t>
  </si>
  <si>
    <t xml:space="preserve">Psychoanalysis </t>
  </si>
  <si>
    <t>Psychoanalysis and Motivational Systems: A New Look</t>
  </si>
  <si>
    <t>Lichtenberg, Joseph D.; Lachma</t>
  </si>
  <si>
    <t>Development Economics</t>
  </si>
  <si>
    <t>Reconfiguring Global Health Innovation</t>
  </si>
  <si>
    <t>Gehl Sampath, Padmashree</t>
  </si>
  <si>
    <t>Energy policy and economics</t>
  </si>
  <si>
    <t>Renewable Energy in Europe: Markets, Trends and Technologies</t>
  </si>
  <si>
    <t>Criminology and Criminal Justice</t>
  </si>
  <si>
    <t>Risk, Power and the State: After Foucault</t>
  </si>
  <si>
    <t>Counseling</t>
  </si>
  <si>
    <t>Self-Esteem Across the Lifespan: Issues and Interventions</t>
  </si>
  <si>
    <t>Semantic Prosody: A Critical Evaluation</t>
  </si>
  <si>
    <t>Stewart, Dominic</t>
  </si>
  <si>
    <t>Banking</t>
  </si>
  <si>
    <t>Social Banks and the Future of Sustainable Finance</t>
  </si>
  <si>
    <t>Social Neuroscience</t>
  </si>
  <si>
    <t>Social Psychology of Visual Perception</t>
  </si>
  <si>
    <t>Metaphor and Reconciliation: The Discourse Dynamics of Empathy in Post-Conflict Conversations</t>
  </si>
  <si>
    <t>Cameron, Lynne</t>
  </si>
  <si>
    <t>Museum and Heritage Studies</t>
  </si>
  <si>
    <t>Museums in a Troubled World: Renewal, Irrelevance or Collapse?</t>
  </si>
  <si>
    <t>Janes, Robert R.</t>
  </si>
  <si>
    <t>Marketing Communications</t>
  </si>
  <si>
    <t>Music, Movies, Meanings, and Markets: Cinemajazzamatazz</t>
  </si>
  <si>
    <t>Holbrook, Morris</t>
  </si>
  <si>
    <t>Theatre &amp; Performance Studies</t>
  </si>
  <si>
    <t>Nineteenth-Century Theatre and the Imperial Encounter</t>
  </si>
  <si>
    <t>Gould, Marty</t>
  </si>
  <si>
    <t>9780415582636</t>
  </si>
  <si>
    <t>9780415883221</t>
  </si>
  <si>
    <t>9781848728424</t>
  </si>
  <si>
    <t>9780415585781</t>
  </si>
  <si>
    <t>9781844078752</t>
  </si>
  <si>
    <t>9780415547680</t>
  </si>
  <si>
    <t>9780415473460</t>
  </si>
  <si>
    <t>9780415996990</t>
  </si>
  <si>
    <t>9780415583299</t>
  </si>
  <si>
    <t>9781848728042</t>
  </si>
  <si>
    <t>9780415579872</t>
  </si>
  <si>
    <t>9780415579827</t>
  </si>
  <si>
    <t>9780750686105</t>
  </si>
  <si>
    <t>9780415994088</t>
  </si>
  <si>
    <t>9781841696898</t>
  </si>
  <si>
    <t>9780805863697</t>
  </si>
  <si>
    <t>9780415571869</t>
  </si>
  <si>
    <t>9780415580519</t>
  </si>
  <si>
    <t>9780415620239</t>
  </si>
  <si>
    <t>9780415962728</t>
  </si>
  <si>
    <t>9780415991766</t>
  </si>
  <si>
    <t>9780415806077</t>
  </si>
  <si>
    <t>9780415498722</t>
  </si>
  <si>
    <t>9781844077281</t>
  </si>
  <si>
    <t>9780415965194</t>
  </si>
  <si>
    <t>9780415775939</t>
  </si>
  <si>
    <t>9780415584296</t>
  </si>
  <si>
    <t>9780415578042</t>
  </si>
  <si>
    <t>9780415876759</t>
  </si>
  <si>
    <t>9780415882927</t>
  </si>
  <si>
    <t>9781848728080</t>
  </si>
  <si>
    <t>9780415432948</t>
  </si>
  <si>
    <t>9780415988698</t>
  </si>
  <si>
    <t>9781844078707</t>
  </si>
  <si>
    <t>9780415804400</t>
  </si>
  <si>
    <t>9780415588843</t>
  </si>
  <si>
    <t>9781844077137</t>
  </si>
  <si>
    <t>9780415960946</t>
  </si>
  <si>
    <t>9780415583688</t>
  </si>
  <si>
    <t>9780415371971</t>
  </si>
  <si>
    <t>9780415574013</t>
  </si>
  <si>
    <t>Classroom Practice</t>
  </si>
  <si>
    <t>A Chinese Perspective on Teaching and Learning</t>
  </si>
  <si>
    <t>Women's Studies</t>
  </si>
  <si>
    <t>Feminist Solidarity at the Crossroads: Intersectional Women's Studies for Transracial Alliance</t>
  </si>
  <si>
    <t>Democracy</t>
  </si>
  <si>
    <t>The Conceptual Politics of Democracy Promotion</t>
  </si>
  <si>
    <t>Aesthetic Constructions of Korean Nationalism: Spectacle, Politics and History</t>
  </si>
  <si>
    <t>Kal, Hong</t>
  </si>
  <si>
    <t>South East Asian Studies</t>
  </si>
  <si>
    <t>Business Practices in Southeast Asia: An interdisciplinary analysis of theravada Buddhist countries</t>
  </si>
  <si>
    <t>Hipsher, Scott A.</t>
  </si>
  <si>
    <t>Cultural Diversity, Heritage and Human Rights: Intersections in Theory and Practice</t>
  </si>
  <si>
    <t>Tourism Development/Impacts</t>
  </si>
  <si>
    <t>Drive Tourism: Trends and Emerging Markets</t>
  </si>
  <si>
    <t>Forecasting Forest Futures: A Hybrid Modelling Approach to the Assessment of Sustainability of Forest Ecosystems and Their Values</t>
  </si>
  <si>
    <t>Regulation</t>
  </si>
  <si>
    <t>From Heritage to Terrorism: Regulating Tourism in an Age of Uncertainty</t>
  </si>
  <si>
    <t>Simpson, Brian; Simpson, Chery</t>
  </si>
  <si>
    <t>Ethics and Philosophy of Sport</t>
  </si>
  <si>
    <t>Philosophical Perspectives on Gender in Sport and Physical Activity</t>
  </si>
  <si>
    <t>Asian Culture &amp; Society</t>
  </si>
  <si>
    <t>Youth, Society and Mobile Media in Asia</t>
  </si>
  <si>
    <t>Object Relations in Depression: A Return to Theory</t>
  </si>
  <si>
    <t>Lubbe, Trevor</t>
  </si>
  <si>
    <t xml:space="preserve">Bello, Valeria </t>
  </si>
  <si>
    <t>Mortensen, Reid</t>
  </si>
  <si>
    <t>De Cremer , David</t>
  </si>
  <si>
    <t xml:space="preserve">Jones, Raya A. </t>
  </si>
  <si>
    <t xml:space="preserve">Kofman, Eleonore </t>
  </si>
  <si>
    <t xml:space="preserve">Rocha, Cristina </t>
  </si>
  <si>
    <t xml:space="preserve">Moulaert, Frank </t>
  </si>
  <si>
    <t xml:space="preserve">Sobel, Andrew </t>
  </si>
  <si>
    <t xml:space="preserve">Clarke, Michael </t>
  </si>
  <si>
    <t xml:space="preserve">Kahlor, LeeAnn </t>
  </si>
  <si>
    <t xml:space="preserve">Brashers, Dale E </t>
  </si>
  <si>
    <t xml:space="preserve">Richmond, Alison </t>
  </si>
  <si>
    <t xml:space="preserve">Ladany, Nicholas </t>
  </si>
  <si>
    <t xml:space="preserve">Bærenholdt, Jørgen Ole </t>
  </si>
  <si>
    <t xml:space="preserve">Lin, Sylvia Li-chun </t>
  </si>
  <si>
    <t xml:space="preserve">Kanninen, Markku </t>
  </si>
  <si>
    <t xml:space="preserve">Selby, David </t>
  </si>
  <si>
    <t>Lawn, Philip</t>
  </si>
  <si>
    <t xml:space="preserve">Hjorth, Larissa </t>
  </si>
  <si>
    <t>Sundén, Jenny</t>
  </si>
  <si>
    <t xml:space="preserve">Malpass, Peter </t>
  </si>
  <si>
    <t xml:space="preserve">Krivogorsky, Victoria </t>
  </si>
  <si>
    <t xml:space="preserve">Moskowitz, Marc </t>
  </si>
  <si>
    <t xml:space="preserve">Forgas, Joseph P. </t>
  </si>
  <si>
    <t>European Renewable Energy Council</t>
  </si>
  <si>
    <t>Hörnqvist, Magnus</t>
  </si>
  <si>
    <t xml:space="preserve">Guindon, Mary H. </t>
  </si>
  <si>
    <t xml:space="preserve">Weber, Olaf </t>
  </si>
  <si>
    <t xml:space="preserve">Balcetis, Emily </t>
  </si>
  <si>
    <t xml:space="preserve">Trampusch, Christine </t>
  </si>
  <si>
    <t xml:space="preserve">Schubert, Gunter </t>
  </si>
  <si>
    <t xml:space="preserve">Ndalianis, Angela </t>
  </si>
  <si>
    <t xml:space="preserve">Martin, Mary </t>
  </si>
  <si>
    <t xml:space="preserve">Rao, Mala </t>
  </si>
  <si>
    <t xml:space="preserve">Torres, Rebecca </t>
  </si>
  <si>
    <t xml:space="preserve">Chiu, Chi-yue </t>
  </si>
  <si>
    <t xml:space="preserve">Cooper, Malcolm </t>
  </si>
  <si>
    <t xml:space="preserve">Mazzanti, Massimiliano </t>
  </si>
  <si>
    <t xml:space="preserve">Milbrath, Constance </t>
  </si>
  <si>
    <t xml:space="preserve">Bebenroth, Ralf </t>
  </si>
  <si>
    <t xml:space="preserve">Zambelli, Stefano </t>
  </si>
  <si>
    <t xml:space="preserve">Ensslin, Astrid </t>
  </si>
  <si>
    <t xml:space="preserve">Lieven, Elena </t>
  </si>
  <si>
    <t>d'Aspremont , Jean</t>
  </si>
  <si>
    <t xml:space="preserve">van Langenhove, Luk </t>
  </si>
  <si>
    <t xml:space="preserve">Hanton, Sheldon </t>
  </si>
  <si>
    <t xml:space="preserve">Sarkar, Urmimala </t>
  </si>
  <si>
    <t>O'Donohue , William T.</t>
  </si>
  <si>
    <t xml:space="preserve">Levy, Mike </t>
  </si>
  <si>
    <t>Community Resilience and Environmental Transitions</t>
  </si>
  <si>
    <t>Wilson, Geoff</t>
  </si>
  <si>
    <t>Heritage Management &amp; Conservation</t>
  </si>
  <si>
    <t>Conservation</t>
  </si>
  <si>
    <t>Asian Business</t>
  </si>
  <si>
    <t>Corporate Political Strategies of Private Chinese Firms</t>
  </si>
  <si>
    <t>Ma, Hao; Lin, Shu; Liang, Neng</t>
  </si>
  <si>
    <t>Introductory &amp; Intermediate Statistics</t>
  </si>
  <si>
    <t>Data Analysis: A Model Comparison Approach, Second Edition</t>
  </si>
  <si>
    <t xml:space="preserve">Judd, Charles M.; McClelland, </t>
  </si>
  <si>
    <t>Feminist Theory</t>
  </si>
  <si>
    <t>Gender and Sexuality in Online Game Cultures: Passionate Play</t>
  </si>
  <si>
    <t>Environmental Economics</t>
  </si>
  <si>
    <t>Waste and Environmental Policy</t>
  </si>
  <si>
    <t>Inclusion and Special Educational Needs</t>
  </si>
  <si>
    <t>33 Ways to Help with Spelling: Supporting Children who Struggle with Basic Skills</t>
  </si>
  <si>
    <t>Morris, Heather; Smith, Sue</t>
  </si>
  <si>
    <t>Politics &amp; International Relations</t>
  </si>
  <si>
    <t>A Global Security Triangle: European, African and Asian interaction</t>
  </si>
  <si>
    <t>Educational Psychology</t>
  </si>
  <si>
    <t>A Teaching Assistant's Guide to Child Development and Psychology in the Classroom: Second edition</t>
  </si>
  <si>
    <t>Bentham, Susan</t>
  </si>
  <si>
    <t>Adlerian Therapy</t>
  </si>
  <si>
    <t>Adlerian Counseling and Psychotherapy: A Practitioner's Approach, Fifth Edition</t>
  </si>
  <si>
    <t>Sweeney, Thomas J.</t>
  </si>
  <si>
    <t>Media &amp; Communications</t>
  </si>
  <si>
    <t>Advertising: Its Business, Culture and Careers</t>
  </si>
  <si>
    <t>Tibbs, Andy</t>
  </si>
  <si>
    <t>Ethics Philosophy</t>
  </si>
  <si>
    <t>Alternative Perspectives on Lawyers and Legal Ethics: Reimagining the Profession</t>
  </si>
  <si>
    <t>Art Therapy</t>
  </si>
  <si>
    <t>An Introduction to Art Therapy Research</t>
  </si>
  <si>
    <t>Kapitan, Lynn</t>
  </si>
  <si>
    <t>Sustainable Development</t>
  </si>
  <si>
    <t>An Introduction to Climate Change Economics and Policy</t>
  </si>
  <si>
    <t>FitzRoy, Felix R; Papyrakis, E</t>
  </si>
  <si>
    <t>Jung &amp; Analytical Psychology</t>
  </si>
  <si>
    <t>Body, Mind and Healing After Jung: A Space of Questions</t>
  </si>
  <si>
    <t>Consumer Behaviour</t>
  </si>
  <si>
    <t>Boomer Marketing: Selling to a Recession Resistant Market</t>
  </si>
  <si>
    <t>Chaston, Ian</t>
  </si>
  <si>
    <t>Economic Geography</t>
  </si>
  <si>
    <t>Branding Cities: Cosmopolitanism, Parochialism, and Social Change</t>
  </si>
  <si>
    <t>Asian Religion</t>
  </si>
  <si>
    <t>Buddhism in Australia: Traditions in Change</t>
  </si>
  <si>
    <t>Green Construction</t>
  </si>
  <si>
    <t>Building for a Changing Climate: The Challenge for Construction, Planning and Energy</t>
  </si>
  <si>
    <t>Smith, Peter F.</t>
  </si>
  <si>
    <t>Urban Sociology - Urban Studies</t>
  </si>
  <si>
    <t>Can Neighbourhoods Save the City?: Community Development and Social Innovation</t>
  </si>
  <si>
    <t>Challenges of Globalization: Immigration, Social Welfare, Global Governance</t>
  </si>
  <si>
    <t>Changes in Japanese Employment Practices: Beyond the Japanese Model</t>
  </si>
  <si>
    <t>Keizer, Arjan</t>
  </si>
  <si>
    <t>Tourism Behaviour</t>
  </si>
  <si>
    <t>Children's and Families' Holiday Experience</t>
  </si>
  <si>
    <t>Carr, Neil</t>
  </si>
  <si>
    <t>China, Xinjiang and Central Asia: History, Transition and Crossborder Interaction into the 21st Century</t>
  </si>
  <si>
    <t>Choosing and Using Fiction and Non-Fiction 3-11: A Comprehensive Guide for Teachers and Student Teachers A Comprehensive Guide for Teachers and Student Teachers</t>
  </si>
  <si>
    <t>Mallett, Margaret</t>
  </si>
  <si>
    <t>American &amp; Canadian Literature</t>
  </si>
  <si>
    <t>Cities, Borders and Spaces in Intercultural American Literature and Film</t>
  </si>
  <si>
    <t>Manzanas, Ana; Benito Sanchez,</t>
  </si>
  <si>
    <t>Cultural Studies</t>
  </si>
  <si>
    <t>Cities, Citizens, and Technologies: Urban Life and Postmodernity</t>
  </si>
  <si>
    <t>Geyh, Paula</t>
  </si>
  <si>
    <t>Primary/Elementary Education</t>
  </si>
  <si>
    <t>Classroom DIY: A Practical Step-by-Step Guide to Setting up a Creative Learning Environment</t>
  </si>
  <si>
    <t>Leimanis-Wyatt, Maija</t>
  </si>
  <si>
    <t>Climate Change and Small Island States: Power, Knowledge and the South Pacific</t>
  </si>
  <si>
    <t>Campbell, John; Barnett, Jon</t>
  </si>
  <si>
    <t>Climate Change as a Security Risk</t>
  </si>
  <si>
    <t>Schellnhuber, Hans Joachim</t>
  </si>
  <si>
    <t>Urban Studies</t>
  </si>
  <si>
    <t>Common Ground?: Readings and Reflections on Public Space</t>
  </si>
  <si>
    <t>Orum, Anthony M.; Neal, Zachar</t>
  </si>
  <si>
    <t>Mass Communication</t>
  </si>
  <si>
    <t>Communicating Science: New Agendas in Communication</t>
  </si>
  <si>
    <t>Economic Psychology</t>
  </si>
  <si>
    <t>Computable, Constructive &amp; Behavioural Economic Dynamics: Essays in Honour of Kumaraswamy (Vela) Velupillai</t>
  </si>
  <si>
    <t>Iranian Studies</t>
  </si>
  <si>
    <t>Continuity in Iranian Identity: Resilience of a Cultural Heritage</t>
  </si>
  <si>
    <t>Davaran, Fereshteh</t>
  </si>
  <si>
    <t>Child &amp; Adolescent Psychotherapy</t>
  </si>
  <si>
    <t>Core Principles of Assessment and Therapeutic Communication with Children, Parents and Families: Towards the Promotion of Child and Family Wellbeing</t>
  </si>
  <si>
    <t>Schmidt Neven, Ruth</t>
  </si>
  <si>
    <t>Chinese Business</t>
  </si>
  <si>
    <t>Corporate Governance and Resource Security in China: The Transformation of China's Global Resources Companies</t>
  </si>
  <si>
    <t>Jia, Xinting; Tomasic, Roman</t>
  </si>
  <si>
    <t>Corporate Impact: Measuring and Managing Your Social Footprint</t>
  </si>
  <si>
    <t>Henriques, Adrian</t>
  </si>
  <si>
    <t>Corpus Linguistics</t>
  </si>
  <si>
    <t>Corpus Approaches to Evaluation: Phraseology and Evaluative Language</t>
  </si>
  <si>
    <t>Hunston, Susan</t>
  </si>
  <si>
    <t>Corpus-Based Contrastive Studies of English and Chinese</t>
  </si>
  <si>
    <t>McEnery, Tony ; Xiao, Richard</t>
  </si>
  <si>
    <t>Counseling Psychology</t>
  </si>
  <si>
    <t>Counselor Supervision: 4th Edition</t>
  </si>
  <si>
    <t>New Media</t>
  </si>
  <si>
    <t>Creating Second Lives: Community, Identity and Spatiality as Constructions of the Virtual</t>
  </si>
  <si>
    <t>Language, Psychology of</t>
  </si>
  <si>
    <t>Crosslinguistic Approaches to the Psychology of Language: Research in the Tradition of Dan Isaac Slobin</t>
  </si>
  <si>
    <t>Environmental Communication</t>
  </si>
  <si>
    <t>Debating Climate Change: Pathways through Argument to Agreement</t>
  </si>
  <si>
    <t>Malone, Elizabeth L</t>
  </si>
  <si>
    <t>Industrial Economics</t>
  </si>
  <si>
    <t>Design Economies and the Changing World Economy: Innovation, Production and Competitiveness</t>
  </si>
  <si>
    <t>Bryson, John; Rusten, Grete</t>
  </si>
  <si>
    <t>Design</t>
  </si>
  <si>
    <t>Design Research: Synergies from Interdisciplinary Perspectives</t>
  </si>
  <si>
    <t>Designing for Re-Use: The Life of Consumer Packaging</t>
  </si>
  <si>
    <t>Fisher, Tom; Shipton, Janet</t>
  </si>
  <si>
    <t>Disability and New Media</t>
  </si>
  <si>
    <t>Ellis, Katie; Kent, Mike</t>
  </si>
  <si>
    <t>Forestry</t>
  </si>
  <si>
    <t>Ecosystem Goods and Services from Plantation Forests</t>
  </si>
  <si>
    <t>Education Politics</t>
  </si>
  <si>
    <t>Education and Climate Change: Living and Learning in Interesting Times</t>
  </si>
  <si>
    <t>Macroeconomics</t>
  </si>
  <si>
    <t>Environment and Employment: A Reconciliation</t>
  </si>
  <si>
    <t>Employment Relations</t>
  </si>
  <si>
    <t>Ethical Socialism and the Trade Unions: Allan Flanders and British Industrial Relations Reform</t>
  </si>
  <si>
    <t>Kelly, John</t>
  </si>
  <si>
    <t>European Union Politics</t>
  </si>
  <si>
    <t>EU Foreign Policy and the Europeanization of Neutral States: Comparing Irish and Austrian Foreign Policy</t>
  </si>
  <si>
    <t>Alecu de Flers, Nicole</t>
  </si>
  <si>
    <t>Social Theory</t>
  </si>
  <si>
    <t>G.H. Mead: A Reader</t>
  </si>
  <si>
    <t>Mead, G. H.</t>
  </si>
  <si>
    <t>Asia Pacific Studies</t>
  </si>
  <si>
    <t>Gaming Cultures and Place in Asia-Pacific</t>
  </si>
  <si>
    <t>Education Policy</t>
  </si>
  <si>
    <t>Globalizing Education, Educating the Local: How Method Made us Mad</t>
  </si>
  <si>
    <t>Stronach, Ian</t>
  </si>
  <si>
    <t>Professional Issues &amp; Professional Development</t>
  </si>
  <si>
    <t>Highly Effective Therapy: Developing Essential Clinical Competencies in Counseling and Psychotherapy</t>
  </si>
  <si>
    <t>Sperry, Len</t>
  </si>
  <si>
    <t>City and Urban Planning</t>
  </si>
  <si>
    <t>Housing, Markets and Policy</t>
  </si>
  <si>
    <t>Sustainability Assessment</t>
  </si>
  <si>
    <t>How to Live a Low-Carbon Life: The Individual's Guide to Tackling Climate Change</t>
  </si>
  <si>
    <t>Goodall, Chris</t>
  </si>
  <si>
    <t>How to Teach Poetry Writing: Workshops for Ages 5-9: 2nd Edition</t>
  </si>
  <si>
    <t>How to Teach Writing Across the Curriculum: Ages 6-8: 2nd Edition</t>
  </si>
  <si>
    <t>Palmer, Sue</t>
  </si>
  <si>
    <t>Sport Psychology</t>
  </si>
  <si>
    <t>Human Potential: Exploring Techniques Used to Enhance Human Performance</t>
  </si>
  <si>
    <t>Vernon, David</t>
  </si>
  <si>
    <t>Contract Law &amp; Tort</t>
  </si>
  <si>
    <t>Human Rights and the Protection of Privacy in Tort Law: A Comparison between English and German Law</t>
  </si>
  <si>
    <t>Cremer, Hans-Joachim</t>
  </si>
  <si>
    <t>Routledge-Cavendish</t>
  </si>
  <si>
    <t>Children's Literature</t>
  </si>
  <si>
    <t>Innocence, Heterosexuality, and the Queerness of Children's Literature</t>
  </si>
  <si>
    <t>Pugh, Tison</t>
  </si>
  <si>
    <t>Intellectual Property Law</t>
  </si>
  <si>
    <t>Intellectual Property and the New Global Japanese Economy</t>
  </si>
  <si>
    <t>Taplin, Ruth</t>
  </si>
  <si>
    <t>Terrorism &amp; Political Violence</t>
  </si>
  <si>
    <t>International Aviation and Terrorism: Evolving Threats, Evolving Security</t>
  </si>
  <si>
    <t>Harrison, John</t>
  </si>
  <si>
    <t>International Economics</t>
  </si>
  <si>
    <t>International Economic Actors and Human Rights</t>
  </si>
  <si>
    <t>McBeth, Adam</t>
  </si>
  <si>
    <t>Finance</t>
  </si>
  <si>
    <t>Akseli, Orkun</t>
  </si>
  <si>
    <t>World/International History</t>
  </si>
  <si>
    <t>Jews and Judaism in World History</t>
  </si>
  <si>
    <t>Lupovitch, Howard N.</t>
  </si>
  <si>
    <t>Language &amp; Linguistics</t>
  </si>
  <si>
    <t>Just A Phrase I'm Going Through: My Life in Language</t>
  </si>
  <si>
    <t>Crystal, David</t>
  </si>
  <si>
    <t>Carter, James</t>
  </si>
  <si>
    <t>International Accounting</t>
  </si>
  <si>
    <t>Law, Corporate Governance and Accounting: European Perspectives</t>
  </si>
  <si>
    <t>Sociology of Education</t>
  </si>
  <si>
    <t>Liberalism, Neoliberalism, Social Democracy: Thin Communitarian Perspectives on Political Philosophy and Education</t>
  </si>
  <si>
    <t>Olssen, Mark</t>
  </si>
  <si>
    <t>Teaching &amp; Learning</t>
  </si>
  <si>
    <t>Metacognition in Young Children</t>
  </si>
  <si>
    <t>Larkin, Shirley</t>
  </si>
  <si>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</si>
  <si>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</si>
  <si>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</si>
  <si>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</si>
  <si>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</si>
  <si>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</si>
  <si>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</si>
  <si>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</si>
  <si>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</si>
  <si>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</si>
  <si>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Architecture</t>
  </si>
  <si>
    <t>Nothingness: Tadao Ando's Christian Sacred Space</t>
  </si>
  <si>
    <t>Baek, Jin</t>
  </si>
  <si>
    <t xml:space="preserve">Logan, William </t>
  </si>
  <si>
    <t>Prideaux, Bruce</t>
  </si>
  <si>
    <t xml:space="preserve">Scoullar, Kim; Seely, Brad      </t>
  </si>
  <si>
    <t>Weaving, Charlene</t>
  </si>
  <si>
    <t>Donald, Stephanie Hemelryk</t>
  </si>
  <si>
    <t>Speaking Frames: How to Teach Talk for Writing: Ages 10-14</t>
  </si>
  <si>
    <t>Speaking Frames: How to Teach Talk for Writing: Ages 8-10</t>
  </si>
  <si>
    <t>Sport and Gender</t>
  </si>
  <si>
    <t>Sport, Masculinities and the Body</t>
  </si>
  <si>
    <t>Wellard, Ian</t>
  </si>
  <si>
    <t>Security Studies - Pol &amp; Intl Relns</t>
  </si>
  <si>
    <t>Sri Lanka and the Responsibility to Protect: Politics, Ethnicity and Genocide</t>
  </si>
  <si>
    <t>Kingsbury, Damien</t>
  </si>
  <si>
    <t>Solar energy</t>
  </si>
  <si>
    <t>Stand-alone Solar Electric Systems: The Earthscan Expert Handbook for Planning, Design and Installation</t>
  </si>
  <si>
    <t>Hankins, Mark</t>
  </si>
  <si>
    <t>Starting from Scratch: The Origin and Development of Expression, Representation and Symbolism in Human and Non-Human Primates</t>
  </si>
  <si>
    <t>Matthews, John</t>
  </si>
  <si>
    <t>Storytelling and Imagination: Beyond Basic Literacy 8-14</t>
  </si>
  <si>
    <t>Parkinson, Rob</t>
  </si>
  <si>
    <t>European Politics</t>
  </si>
  <si>
    <t>Switzerland in Europe: Continuity and Change in the Swiss Political Economy</t>
  </si>
  <si>
    <t>Chinese Studies</t>
  </si>
  <si>
    <t>Taiwanese Identity in the 21st Century: Domestic, Regional and Global Perspectives</t>
  </si>
  <si>
    <t>Educational Research</t>
  </si>
  <si>
    <t>Teaching, Learning and Research in Higher Education: A Critical Approach</t>
  </si>
  <si>
    <t>Tennant, Mark; McMullen, Cathi</t>
  </si>
  <si>
    <t>Creative Arts &amp; Expressive Therapies</t>
  </si>
  <si>
    <t>The Art of Art Therapy: What Every Art Therapist Needs to Know</t>
  </si>
  <si>
    <t>Rubin, Judith A.</t>
  </si>
  <si>
    <t>Popular Culture</t>
  </si>
  <si>
    <t>The Contemporary Comic Book Superhero</t>
  </si>
  <si>
    <t>The European Union and Human Security: European External Interventions and Missions</t>
  </si>
  <si>
    <t>The EU's Role in World Politics: A Retreat from Liberal Internationalism</t>
  </si>
  <si>
    <t>Youngs, Richard</t>
  </si>
  <si>
    <t>The Health Practitioner's Guide to Climate Change: Diagnosis and Cure</t>
  </si>
  <si>
    <t>International Organizations</t>
  </si>
  <si>
    <t>The Organisation for Economic Co-operation and Development (OECD)</t>
  </si>
  <si>
    <t>Woodward, Richard</t>
  </si>
  <si>
    <t>Business &amp; Company Law</t>
  </si>
  <si>
    <t>The Political Determinants of Corporate Governance in China</t>
  </si>
  <si>
    <t>Shi, Chenxia</t>
  </si>
  <si>
    <t>The Psychology of Courage: An Adlerian Handbook for Healthy Social Living</t>
  </si>
  <si>
    <t>Yang, Julia; Milliren, Alan; B</t>
  </si>
  <si>
    <t>Labour Economics</t>
  </si>
  <si>
    <t>The Social Economy: Working Alternatives in a Globalizing Era</t>
  </si>
  <si>
    <t>Uluorta, Hasmet M.</t>
  </si>
  <si>
    <t>Theatre Buildings: A Design Guide</t>
  </si>
  <si>
    <t>British Theatre Technicians, A</t>
  </si>
  <si>
    <t>Tourism Geography</t>
  </si>
  <si>
    <t>Tourism and Agriculture: New Geographies of Consumption, Production and Rural Restructuring</t>
  </si>
  <si>
    <t>Transitions to Sustainable Development: New Directions in the Study of Long Term Transformative Change</t>
  </si>
  <si>
    <t>Grin, John; Rotmans, Jan; Scho</t>
  </si>
  <si>
    <t>Transmedia Television: Audiences, New Media, and Daily Life</t>
  </si>
  <si>
    <t>Evans, Elizabeth</t>
  </si>
  <si>
    <t>Performance Theory; Practice and Practitioners</t>
  </si>
  <si>
    <t>Traversing Tradition: Celebrating Dance in India</t>
  </si>
  <si>
    <t>Routledge India</t>
  </si>
  <si>
    <t>Housing and Communities</t>
  </si>
  <si>
    <t>Understanding Housing Finance: Meeting Needs and Making Choices, 2nd Edition</t>
  </si>
  <si>
    <t>King, Peter; King, Peter</t>
  </si>
  <si>
    <t>Mental Health Services &amp; Policy</t>
  </si>
  <si>
    <t>Understanding the Behavioral Healthcare Crisis: The Promise of Integrated Care and Diagnostic Reform</t>
  </si>
  <si>
    <t>Photography??</t>
  </si>
  <si>
    <t>Visual Communication Research Designs</t>
  </si>
  <si>
    <t>Kenney, Keith</t>
  </si>
  <si>
    <t>Wage Policy, Income Distribution, and Democratic Theory</t>
  </si>
  <si>
    <t>Levin-Waldman, Oren M</t>
  </si>
  <si>
    <t>Action Research and Reflective Practice: Creative and Visual Methods to Facilitate Reflection and Learning</t>
  </si>
  <si>
    <t>McIntosh, Paul</t>
  </si>
  <si>
    <t>Media Studies</t>
  </si>
  <si>
    <t>Foundations of Critical Media and Information Studies</t>
  </si>
  <si>
    <t>Fuchs, Christian</t>
  </si>
  <si>
    <t>Emotion</t>
  </si>
  <si>
    <t>Psychology of Self-Regulation: Cognitive, Affective, and Motivational Processes</t>
  </si>
  <si>
    <t>Power Analysis &amp; Effect Sizes</t>
  </si>
  <si>
    <t>Statistical Power Analysis with Missing Data: A Structural Equation Modeling Approach</t>
  </si>
  <si>
    <t>Davey, Adam; Savla, Jyoti Tina</t>
  </si>
  <si>
    <t>Tourism Marketing</t>
  </si>
  <si>
    <t>Tourist Customer Service Satisfaction: An Encounter Approach</t>
  </si>
  <si>
    <t>Noe, Francis; Uysal, Muzaffer;</t>
  </si>
  <si>
    <t>Volcano and Geothermal Tourism: Sustainable Geo-resources for Leisure and Recreation</t>
  </si>
  <si>
    <t>Social Work Policy</t>
  </si>
  <si>
    <t>Welfare's Forgotten Past: A Socio-legal History of the Poor Law</t>
  </si>
  <si>
    <t>Charlesworth, Lorie</t>
  </si>
  <si>
    <t>序號</t>
  </si>
  <si>
    <r>
      <t xml:space="preserve">International Secured Transactions Law: </t>
    </r>
    <r>
      <rPr>
        <sz val="10"/>
        <rFont val="新細明體"/>
        <family val="1"/>
      </rPr>
      <t>Facilitation of Credit and International Conventions and Instruments</t>
    </r>
  </si>
  <si>
    <r>
      <t xml:space="preserve">Just Imagine: </t>
    </r>
    <r>
      <rPr>
        <sz val="10"/>
        <rFont val="新細明體"/>
        <family val="1"/>
      </rPr>
      <t>Music, images and text to inspire creative writing</t>
    </r>
  </si>
  <si>
    <r>
      <t>People and Societies: Rom Harra</t>
    </r>
    <r>
      <rPr>
        <sz val="10"/>
        <rFont val="新細明體"/>
        <family val="1"/>
      </rPr>
      <t>é and Designing the Social Sciences</t>
    </r>
  </si>
  <si>
    <t>杜威十進分類號</t>
  </si>
  <si>
    <t>國會分類號</t>
  </si>
  <si>
    <t>連結</t>
  </si>
  <si>
    <t>9780203866870</t>
  </si>
  <si>
    <t>9780203829486</t>
  </si>
  <si>
    <t>9780203860113</t>
  </si>
  <si>
    <t>9780203865958</t>
  </si>
  <si>
    <t>9780203846889</t>
  </si>
  <si>
    <t>9781849774383</t>
  </si>
  <si>
    <t>9780203803820</t>
  </si>
  <si>
    <t>9780203841099</t>
  </si>
  <si>
    <t>9780203876398</t>
  </si>
  <si>
    <t>9780203884294</t>
  </si>
  <si>
    <t>9780203840320</t>
  </si>
  <si>
    <t>9780203849132</t>
  </si>
  <si>
    <t>9780203843611</t>
  </si>
  <si>
    <t>9780203873465</t>
  </si>
  <si>
    <t>9780203865866</t>
  </si>
  <si>
    <t>9780203881705</t>
  </si>
  <si>
    <t>9780203830802</t>
  </si>
  <si>
    <t>9780203880470</t>
  </si>
  <si>
    <t>9780203863367</t>
  </si>
  <si>
    <t>9781849774895</t>
  </si>
  <si>
    <t>9781849775939</t>
  </si>
  <si>
    <t>9780203873960</t>
  </si>
  <si>
    <t>9780203867631</t>
  </si>
  <si>
    <t>9780203929186</t>
  </si>
  <si>
    <t>9780080941714</t>
  </si>
  <si>
    <t>9780203886304</t>
  </si>
  <si>
    <t>9780203869369</t>
  </si>
  <si>
    <t>9780203841686</t>
  </si>
  <si>
    <t>9780203847954</t>
  </si>
  <si>
    <t>9780203877630</t>
  </si>
  <si>
    <t>9780203892053</t>
  </si>
  <si>
    <t>9781849774420</t>
  </si>
  <si>
    <t>9780203839294</t>
  </si>
  <si>
    <t>9780203855836</t>
  </si>
  <si>
    <t>9781849774437</t>
  </si>
  <si>
    <t>9780203831915</t>
  </si>
  <si>
    <t>9780203124437</t>
  </si>
  <si>
    <t>9781849776417</t>
  </si>
  <si>
    <t>9780203866399</t>
  </si>
  <si>
    <t>9780203879191</t>
  </si>
  <si>
    <t>9780203849422</t>
  </si>
  <si>
    <t>9780203235119</t>
  </si>
  <si>
    <t>9780203830864</t>
  </si>
  <si>
    <t>9780203875957</t>
  </si>
  <si>
    <t>9780203143148</t>
  </si>
  <si>
    <t>9780203863626</t>
  </si>
  <si>
    <t>9780203869963</t>
  </si>
  <si>
    <t>9780203872819</t>
  </si>
  <si>
    <t>9781849774994</t>
  </si>
  <si>
    <t>9780203832981</t>
  </si>
  <si>
    <t>9780203843574</t>
  </si>
  <si>
    <t>9780203831410</t>
  </si>
  <si>
    <t>9780203880296</t>
  </si>
  <si>
    <t>9780203861974</t>
  </si>
  <si>
    <t>9780203828496</t>
  </si>
  <si>
    <t>9780203872697</t>
  </si>
  <si>
    <t>9780203873373</t>
  </si>
  <si>
    <t>9780203837771</t>
  </si>
  <si>
    <t>9780203815533</t>
  </si>
  <si>
    <t>9780203642818</t>
  </si>
  <si>
    <t>9780203167656</t>
  </si>
  <si>
    <t>9780203853184</t>
  </si>
  <si>
    <t>9780203869864</t>
  </si>
  <si>
    <t>9780203854792</t>
  </si>
  <si>
    <t>9780203842072</t>
  </si>
  <si>
    <t>9780203844748</t>
  </si>
  <si>
    <t>9780203837962</t>
  </si>
  <si>
    <t>9780203840634</t>
  </si>
  <si>
    <t>9781849775144</t>
  </si>
  <si>
    <t>9780203857052</t>
  </si>
  <si>
    <t>9780203880692</t>
  </si>
  <si>
    <t>9780203884324</t>
  </si>
  <si>
    <t>9780203827871</t>
  </si>
  <si>
    <t>9780203848043</t>
  </si>
  <si>
    <t>9780203846360</t>
  </si>
  <si>
    <t>9780203846131</t>
  </si>
  <si>
    <t>9780080942643</t>
  </si>
  <si>
    <t>9780203874400</t>
  </si>
  <si>
    <t>9780203840818</t>
  </si>
  <si>
    <t>9780203866955</t>
  </si>
  <si>
    <t>9780203836408</t>
  </si>
  <si>
    <t>9780203829394</t>
  </si>
  <si>
    <t>9780203813607</t>
  </si>
  <si>
    <t>9780203875919</t>
  </si>
  <si>
    <t>9780203873090</t>
  </si>
  <si>
    <t>9780203846742</t>
  </si>
  <si>
    <t>9780203863381</t>
  </si>
  <si>
    <t>9781849770231</t>
  </si>
  <si>
    <t>9780203893517</t>
  </si>
  <si>
    <t>9780203884300</t>
  </si>
  <si>
    <t>9780203834404</t>
  </si>
  <si>
    <t>9780203852361</t>
  </si>
  <si>
    <t>9780203856598</t>
  </si>
  <si>
    <t>9780203819104</t>
  </si>
  <si>
    <t>9781441605054</t>
  </si>
  <si>
    <t>9780203882719</t>
  </si>
  <si>
    <t>9780203931011</t>
  </si>
  <si>
    <t>9781849775182</t>
  </si>
  <si>
    <t>9780203839041</t>
  </si>
  <si>
    <t>9780203881378</t>
  </si>
  <si>
    <t>9780203848302</t>
  </si>
  <si>
    <t>9780203858387</t>
  </si>
  <si>
    <t>9780203886144</t>
  </si>
  <si>
    <t>9780203855133</t>
  </si>
  <si>
    <t>9780415965545</t>
  </si>
  <si>
    <t>9781849774390</t>
  </si>
  <si>
    <t>9780203846704</t>
  </si>
  <si>
    <t>9780203832615</t>
  </si>
  <si>
    <t>9780203854969</t>
  </si>
  <si>
    <t>9780203144916</t>
  </si>
  <si>
    <t>9780203860144</t>
  </si>
  <si>
    <t>9780203841136</t>
  </si>
  <si>
    <t>9781849774901</t>
  </si>
  <si>
    <t>9780203157756</t>
  </si>
  <si>
    <t>9780203828571</t>
  </si>
  <si>
    <t>9780203837887</t>
  </si>
  <si>
    <t>9780203869550</t>
  </si>
  <si>
    <t>9780203833681</t>
  </si>
  <si>
    <t>9780203846001</t>
  </si>
  <si>
    <t>9780203876473</t>
  </si>
  <si>
    <t>9780203878712</t>
  </si>
  <si>
    <t>9780203868386</t>
  </si>
  <si>
    <t>9780203831618</t>
  </si>
  <si>
    <t>9780203878491</t>
  </si>
  <si>
    <t>9780203154779</t>
  </si>
  <si>
    <t>9780203873328</t>
  </si>
  <si>
    <t>9780203877456</t>
  </si>
  <si>
    <t>9780203819067</t>
  </si>
  <si>
    <t>9780203816837</t>
  </si>
  <si>
    <t>9780203860885</t>
  </si>
  <si>
    <t>9780203838020</t>
  </si>
  <si>
    <t>9780203851333</t>
  </si>
  <si>
    <t>9780203870075</t>
  </si>
  <si>
    <t>9780203804346</t>
  </si>
  <si>
    <t>9781849776509</t>
  </si>
  <si>
    <t>9780203893845</t>
  </si>
  <si>
    <t>9780203847138</t>
  </si>
  <si>
    <t>9780203875773</t>
  </si>
  <si>
    <t>9780203123317</t>
  </si>
  <si>
    <t>9780203854686</t>
  </si>
  <si>
    <t>9780203813966</t>
  </si>
  <si>
    <t>9780203828069</t>
  </si>
  <si>
    <t>9780203863671</t>
  </si>
  <si>
    <t>9780203831762</t>
  </si>
  <si>
    <t>9780203347157</t>
  </si>
  <si>
    <t>9780203145050</t>
  </si>
  <si>
    <t>9780203804803</t>
  </si>
  <si>
    <t>9780203816042</t>
  </si>
  <si>
    <t>9780203862230</t>
  </si>
  <si>
    <t>9780203863015</t>
  </si>
  <si>
    <t>9780203880395</t>
  </si>
  <si>
    <t>9781849776431</t>
  </si>
  <si>
    <t>9780203847190</t>
  </si>
  <si>
    <t>9780203885550</t>
  </si>
  <si>
    <t>9780203859148</t>
  </si>
  <si>
    <t>9780203832172</t>
  </si>
  <si>
    <t>9780415496575</t>
  </si>
  <si>
    <t>9780415569224</t>
  </si>
  <si>
    <t>9780415469012</t>
  </si>
  <si>
    <t>9780415544689</t>
  </si>
  <si>
    <t>9780415546522</t>
  </si>
  <si>
    <t>9781844078097</t>
  </si>
  <si>
    <t>9780415873246</t>
  </si>
  <si>
    <t>9780415483063</t>
  </si>
  <si>
    <t>9780415489621</t>
  </si>
  <si>
    <t>9780415965262</t>
  </si>
  <si>
    <t>9780415568180</t>
  </si>
  <si>
    <t>9780415485883</t>
  </si>
  <si>
    <t>9781848728363</t>
  </si>
  <si>
    <t>9780415778060</t>
  </si>
  <si>
    <t>9780415447584</t>
  </si>
  <si>
    <t>9780415453172</t>
  </si>
  <si>
    <t>9780415887212</t>
  </si>
  <si>
    <t>9780415991728</t>
  </si>
  <si>
    <t>9780415458771</t>
  </si>
  <si>
    <t>9781844074945</t>
  </si>
  <si>
    <t>9781844075362</t>
  </si>
  <si>
    <t>9780415996891</t>
  </si>
  <si>
    <t>9780415999588</t>
  </si>
  <si>
    <t>9780805844283</t>
  </si>
  <si>
    <t>9780750682015</t>
  </si>
  <si>
    <t>9780415481045</t>
  </si>
  <si>
    <t>9780415453257</t>
  </si>
  <si>
    <t>9780415962025</t>
  </si>
  <si>
    <t>9780415992459</t>
  </si>
  <si>
    <t>9780415801492</t>
  </si>
  <si>
    <t>9780805833881</t>
  </si>
  <si>
    <t>9781844078288</t>
  </si>
  <si>
    <t>9780415461757</t>
  </si>
  <si>
    <t>9780415572637</t>
  </si>
  <si>
    <t>9781844074877</t>
  </si>
  <si>
    <t>9780415871358</t>
  </si>
  <si>
    <t>9780415685115</t>
  </si>
  <si>
    <t>9781849711685</t>
  </si>
  <si>
    <t>9780415805858</t>
  </si>
  <si>
    <t>9780415448796</t>
  </si>
  <si>
    <t>9780415878487</t>
  </si>
  <si>
    <t>9780415578462</t>
  </si>
  <si>
    <t>9780415588812</t>
  </si>
  <si>
    <t>9780415996273</t>
  </si>
  <si>
    <t>9780415897662</t>
  </si>
  <si>
    <t>9780415431118</t>
  </si>
  <si>
    <t>9780415802765</t>
  </si>
  <si>
    <t>9780415477789</t>
  </si>
  <si>
    <t>9781844079094</t>
  </si>
  <si>
    <t>9780415590143</t>
  </si>
  <si>
    <t>9780415477048</t>
  </si>
  <si>
    <t>9780415886338</t>
  </si>
  <si>
    <t>9780415465977</t>
  </si>
  <si>
    <t>9780415462044</t>
  </si>
  <si>
    <t>9780415871860</t>
  </si>
  <si>
    <t>9780415552202</t>
  </si>
  <si>
    <t>9780415463577</t>
  </si>
  <si>
    <t>9780415956758</t>
  </si>
  <si>
    <t>9780415893138</t>
  </si>
  <si>
    <t>9780415478533</t>
  </si>
  <si>
    <t>9780415308694</t>
  </si>
  <si>
    <t>9780415481052</t>
  </si>
  <si>
    <t>9780415493673</t>
  </si>
  <si>
    <t>9780415482660</t>
  </si>
  <si>
    <t>9780415779715</t>
  </si>
  <si>
    <t>9780415459365</t>
  </si>
  <si>
    <t>9780415560801</t>
  </si>
  <si>
    <t>9780415553407</t>
  </si>
  <si>
    <t>9780415993487</t>
  </si>
  <si>
    <t>9780415871471</t>
  </si>
  <si>
    <t>9780415965538</t>
  </si>
  <si>
    <t>9781844077359</t>
  </si>
  <si>
    <t>9780415582605</t>
  </si>
  <si>
    <t>9780415545433</t>
  </si>
  <si>
    <t>9780415484589</t>
  </si>
  <si>
    <t>9781849711517</t>
  </si>
  <si>
    <t>9780415492638</t>
  </si>
  <si>
    <t>9780415552424</t>
  </si>
  <si>
    <t>9781844076536</t>
  </si>
  <si>
    <t>9780415614795</t>
  </si>
  <si>
    <t>9780415884204</t>
  </si>
  <si>
    <t>9780805859980</t>
  </si>
  <si>
    <t>9780415556255</t>
  </si>
  <si>
    <t>9780415590136</t>
  </si>
  <si>
    <t>9780415579902</t>
  </si>
  <si>
    <t>9780415457699</t>
  </si>
  <si>
    <t>9780415485418</t>
  </si>
  <si>
    <t>9780415486705</t>
  </si>
  <si>
    <t>9780415488105</t>
  </si>
  <si>
    <t>9780415485753</t>
  </si>
  <si>
    <t>9780415607933</t>
  </si>
  <si>
    <t>9780415957045</t>
  </si>
  <si>
    <t>9780415463003</t>
  </si>
  <si>
    <t>9780415889841</t>
  </si>
  <si>
    <t>9780415565141</t>
  </si>
  <si>
    <t>9780415567244</t>
  </si>
  <si>
    <t>9780805859249</t>
  </si>
  <si>
    <t>9780415579964</t>
  </si>
  <si>
    <t>9780415548946</t>
  </si>
  <si>
    <t>9780415617093</t>
  </si>
  <si>
    <t>9780415876438</t>
  </si>
  <si>
    <t>9780415477383</t>
  </si>
  <si>
    <t>9780415880862</t>
  </si>
  <si>
    <t>9780415895941</t>
  </si>
  <si>
    <t>9780415898867</t>
  </si>
  <si>
    <t>9780415596879</t>
  </si>
  <si>
    <t>9780415602563</t>
  </si>
  <si>
    <t>9780415562027</t>
  </si>
  <si>
    <t>9780415563666</t>
  </si>
  <si>
    <t>9780415491495</t>
  </si>
  <si>
    <t>9781844079223</t>
  </si>
  <si>
    <t>9780415425599</t>
  </si>
  <si>
    <t>9780415476614</t>
  </si>
  <si>
    <t>9780415547956</t>
  </si>
  <si>
    <t>9780415576765</t>
  </si>
  <si>
    <t>616.89</t>
  </si>
  <si>
    <t>QC903</t>
  </si>
  <si>
    <t>HV1569.5</t>
  </si>
  <si>
    <t>371.33</t>
  </si>
  <si>
    <t>338.9</t>
  </si>
  <si>
    <t>HT166</t>
  </si>
  <si>
    <t>355.033</t>
  </si>
  <si>
    <t>JZ5588</t>
  </si>
  <si>
    <t>305.231</t>
  </si>
  <si>
    <t>LB1117</t>
  </si>
  <si>
    <t>370.72</t>
  </si>
  <si>
    <t>LB1028.24</t>
  </si>
  <si>
    <t>659.1023</t>
  </si>
  <si>
    <t>HF5828.4</t>
  </si>
  <si>
    <t>340.1</t>
  </si>
  <si>
    <t>K123</t>
  </si>
  <si>
    <t>363.73874</t>
  </si>
  <si>
    <t>174.4</t>
  </si>
  <si>
    <t>HF5387</t>
  </si>
  <si>
    <t>150.1954</t>
  </si>
  <si>
    <t>BF161</t>
  </si>
  <si>
    <t>658.804</t>
  </si>
  <si>
    <t>HF5415.127</t>
  </si>
  <si>
    <t>307.76</t>
  </si>
  <si>
    <t>HT151</t>
  </si>
  <si>
    <t>294.30994</t>
  </si>
  <si>
    <t>BQ772</t>
  </si>
  <si>
    <t>307.33626</t>
  </si>
  <si>
    <t>HN49.C6</t>
  </si>
  <si>
    <t>519.535</t>
  </si>
  <si>
    <t>HA29</t>
  </si>
  <si>
    <t>337</t>
  </si>
  <si>
    <t>HG3882</t>
  </si>
  <si>
    <t>658.300952</t>
  </si>
  <si>
    <t>HF5549.2.J3</t>
  </si>
  <si>
    <t>951.6</t>
  </si>
  <si>
    <t>DS793.S62</t>
  </si>
  <si>
    <t>810.9358209732</t>
  </si>
  <si>
    <t>PS153.M56</t>
  </si>
  <si>
    <t>LB1044.88</t>
  </si>
  <si>
    <t>363.73874560995</t>
  </si>
  <si>
    <t>QC903.2.O3</t>
  </si>
  <si>
    <t>363.70094305</t>
  </si>
  <si>
    <t>GE149</t>
  </si>
  <si>
    <t>307.1216</t>
  </si>
  <si>
    <t>HT153</t>
  </si>
  <si>
    <t>501.4</t>
  </si>
  <si>
    <t>Q223</t>
  </si>
  <si>
    <t>610.14</t>
  </si>
  <si>
    <t>R118</t>
  </si>
  <si>
    <t>702.88</t>
  </si>
  <si>
    <t>N8555</t>
  </si>
  <si>
    <t>955</t>
  </si>
  <si>
    <t>DS266</t>
  </si>
  <si>
    <t>338.60951</t>
  </si>
  <si>
    <t>HD2741</t>
  </si>
  <si>
    <t>410.188</t>
  </si>
  <si>
    <t>P128.C68</t>
  </si>
  <si>
    <t>425</t>
  </si>
  <si>
    <t>P134</t>
  </si>
  <si>
    <t>361.060683</t>
  </si>
  <si>
    <t>BF636.6</t>
  </si>
  <si>
    <t>519.5</t>
  </si>
  <si>
    <t>QA276</t>
  </si>
  <si>
    <t>658.4012</t>
  </si>
  <si>
    <t>TS171</t>
  </si>
  <si>
    <t>001.42</t>
  </si>
  <si>
    <t>H62</t>
  </si>
  <si>
    <t>688.80286</t>
  </si>
  <si>
    <t>TD797.9</t>
  </si>
  <si>
    <t>025.04087</t>
  </si>
  <si>
    <t>070.18</t>
  </si>
  <si>
    <t>PN1995.9.D6</t>
  </si>
  <si>
    <t>634.9</t>
  </si>
  <si>
    <t>SD409</t>
  </si>
  <si>
    <t>370.115</t>
  </si>
  <si>
    <t>LC191</t>
  </si>
  <si>
    <t>331.1</t>
  </si>
  <si>
    <t>HC79.E5</t>
  </si>
  <si>
    <t>331.88092</t>
  </si>
  <si>
    <t>HD8393.F55</t>
  </si>
  <si>
    <t>341.2422</t>
  </si>
  <si>
    <t>JZ1578</t>
  </si>
  <si>
    <t>302.231</t>
  </si>
  <si>
    <t>HM1206</t>
  </si>
  <si>
    <t>306.487</t>
  </si>
  <si>
    <t>GV1469.17.S63</t>
  </si>
  <si>
    <t>793.932</t>
  </si>
  <si>
    <t>GV1469.15</t>
  </si>
  <si>
    <t>379.155</t>
  </si>
  <si>
    <t>LC71.3</t>
  </si>
  <si>
    <t>RC480</t>
  </si>
  <si>
    <t>333.338</t>
  </si>
  <si>
    <t>HD7287.3</t>
  </si>
  <si>
    <t>363.7387</t>
  </si>
  <si>
    <t>QC879.8</t>
  </si>
  <si>
    <t>372.623044</t>
  </si>
  <si>
    <t>PN1101</t>
  </si>
  <si>
    <t>342.730858</t>
  </si>
  <si>
    <t>KJC1676</t>
  </si>
  <si>
    <t>809.933538</t>
  </si>
  <si>
    <t>PN56.S5</t>
  </si>
  <si>
    <t>346.52048</t>
  </si>
  <si>
    <t>KNX1155</t>
  </si>
  <si>
    <t>909.04924</t>
  </si>
  <si>
    <t>DS117</t>
  </si>
  <si>
    <t>657.094</t>
  </si>
  <si>
    <t>HF5616.E8</t>
  </si>
  <si>
    <t>306.483</t>
  </si>
  <si>
    <t>GV706.5</t>
  </si>
  <si>
    <t>155.4243</t>
  </si>
  <si>
    <t>BF723.C5</t>
  </si>
  <si>
    <t>401.41</t>
  </si>
  <si>
    <t>P301.5.M48</t>
  </si>
  <si>
    <t>781.5420973</t>
  </si>
  <si>
    <t>ML2075</t>
  </si>
  <si>
    <t>726.5092</t>
  </si>
  <si>
    <t>NA1559.A5</t>
  </si>
  <si>
    <t>745.401</t>
  </si>
  <si>
    <t>NK1505</t>
  </si>
  <si>
    <t>346.0486</t>
  </si>
  <si>
    <t>K1505</t>
  </si>
  <si>
    <t>327.1120904</t>
  </si>
  <si>
    <t>D443</t>
  </si>
  <si>
    <t>332.10944</t>
  </si>
  <si>
    <t>HX263.S145</t>
  </si>
  <si>
    <t>306.0951249</t>
  </si>
  <si>
    <t>HN747.5</t>
  </si>
  <si>
    <t>153.8</t>
  </si>
  <si>
    <t>BF503</t>
  </si>
  <si>
    <t>155.25</t>
  </si>
  <si>
    <t>BF632</t>
  </si>
  <si>
    <t>362.1091724</t>
  </si>
  <si>
    <t>RA418.5.M4</t>
  </si>
  <si>
    <t>333.794094</t>
  </si>
  <si>
    <t>TJ807.9.E85</t>
  </si>
  <si>
    <t>303.3</t>
  </si>
  <si>
    <t>JC330</t>
  </si>
  <si>
    <t>491.782421</t>
  </si>
  <si>
    <t>PG2498</t>
  </si>
  <si>
    <t>155.2</t>
  </si>
  <si>
    <t>BF697.5.S46</t>
  </si>
  <si>
    <t>332.1</t>
  </si>
  <si>
    <t>HG1601</t>
  </si>
  <si>
    <t>153.32</t>
  </si>
  <si>
    <t>BF241</t>
  </si>
  <si>
    <t>428.0071</t>
  </si>
  <si>
    <t>LB1631</t>
  </si>
  <si>
    <t>372.62</t>
  </si>
  <si>
    <t>P95.3</t>
  </si>
  <si>
    <t>338.4791</t>
  </si>
  <si>
    <t>G156.5.S66</t>
  </si>
  <si>
    <t>156.33</t>
  </si>
  <si>
    <t>BF316.6</t>
  </si>
  <si>
    <t>372.677</t>
  </si>
  <si>
    <t>LB1042</t>
  </si>
  <si>
    <t>330.9494</t>
  </si>
  <si>
    <t>HC397</t>
  </si>
  <si>
    <t>951.24905</t>
  </si>
  <si>
    <t>JQ1530</t>
  </si>
  <si>
    <t>378.125</t>
  </si>
  <si>
    <t>LB2331</t>
  </si>
  <si>
    <t>741.5352</t>
  </si>
  <si>
    <t>PN6725</t>
  </si>
  <si>
    <t>418.00711</t>
  </si>
  <si>
    <t>P53.85</t>
  </si>
  <si>
    <t>341.584094</t>
  </si>
  <si>
    <t>JZ1570</t>
  </si>
  <si>
    <t>613.1</t>
  </si>
  <si>
    <t>RA566</t>
  </si>
  <si>
    <t>150.1953</t>
  </si>
  <si>
    <t>BF575.C8</t>
  </si>
  <si>
    <t>330.01</t>
  </si>
  <si>
    <t>HB75</t>
  </si>
  <si>
    <t>338.1</t>
  </si>
  <si>
    <t>S565.88</t>
  </si>
  <si>
    <t>910.688</t>
  </si>
  <si>
    <t>G155.A1</t>
  </si>
  <si>
    <t>338.927</t>
  </si>
  <si>
    <t>HD75.6</t>
  </si>
  <si>
    <t>302.2345</t>
  </si>
  <si>
    <t>PN1992.5</t>
  </si>
  <si>
    <t>306.01</t>
  </si>
  <si>
    <t>HM621</t>
  </si>
  <si>
    <t>363.5820941</t>
  </si>
  <si>
    <t>HD7333.A4</t>
  </si>
  <si>
    <t>302.222</t>
  </si>
  <si>
    <t>P93.5</t>
  </si>
  <si>
    <t>338.475521</t>
  </si>
  <si>
    <t>G156.5.E26</t>
  </si>
  <si>
    <t>331.210973</t>
  </si>
  <si>
    <t>HD4975</t>
  </si>
  <si>
    <t>363.728</t>
  </si>
  <si>
    <t>HD4485.E85</t>
  </si>
  <si>
    <t>372.632044</t>
  </si>
  <si>
    <t>LB1574</t>
  </si>
  <si>
    <t>372.623</t>
  </si>
  <si>
    <t>LB1576</t>
  </si>
  <si>
    <t>BF175.5.A33</t>
  </si>
  <si>
    <t>616.891656</t>
  </si>
  <si>
    <t>RC489.A7</t>
  </si>
  <si>
    <t>153.35</t>
  </si>
  <si>
    <t>BF408</t>
  </si>
  <si>
    <t>720.47</t>
  </si>
  <si>
    <t>372.41</t>
  </si>
  <si>
    <t>LB1139.5.R43</t>
  </si>
  <si>
    <t>307.1401</t>
  </si>
  <si>
    <t>HB172.5</t>
  </si>
  <si>
    <t>618.9289</t>
  </si>
  <si>
    <t>RJ499</t>
  </si>
  <si>
    <t>658.408</t>
  </si>
  <si>
    <t>HD60</t>
  </si>
  <si>
    <t>322.30951</t>
  </si>
  <si>
    <t>JQ1514.P7</t>
  </si>
  <si>
    <t>006.8</t>
  </si>
  <si>
    <t>QA76.9.H85</t>
  </si>
  <si>
    <t>306.44</t>
  </si>
  <si>
    <t>P40</t>
  </si>
  <si>
    <t>191</t>
  </si>
  <si>
    <t>B945.M461</t>
  </si>
  <si>
    <t>158.9</t>
  </si>
  <si>
    <t>BF431</t>
  </si>
  <si>
    <t>363.325938770973</t>
  </si>
  <si>
    <t>HE9776</t>
  </si>
  <si>
    <t>341.48</t>
  </si>
  <si>
    <t>K3240</t>
  </si>
  <si>
    <t>346.074</t>
  </si>
  <si>
    <t>K1100</t>
  </si>
  <si>
    <t>410.92</t>
  </si>
  <si>
    <t>P85.C79</t>
  </si>
  <si>
    <t>372.6044</t>
  </si>
  <si>
    <t>320.513</t>
  </si>
  <si>
    <t>JC574</t>
  </si>
  <si>
    <t>069</t>
  </si>
  <si>
    <t>AM7</t>
  </si>
  <si>
    <t>792.094109034</t>
  </si>
  <si>
    <t>PN2594</t>
  </si>
  <si>
    <t>341.2</t>
  </si>
  <si>
    <t>KZ3925</t>
  </si>
  <si>
    <t>302</t>
  </si>
  <si>
    <t>HM1033</t>
  </si>
  <si>
    <t>153.85</t>
  </si>
  <si>
    <t>BF637.B4</t>
  </si>
  <si>
    <t>796.01</t>
  </si>
  <si>
    <t>GV706.4</t>
  </si>
  <si>
    <t>401.43</t>
  </si>
  <si>
    <t>P325.5.S55</t>
  </si>
  <si>
    <t>954.93032</t>
  </si>
  <si>
    <t>KZ6795.S65</t>
  </si>
  <si>
    <t>621.31244</t>
  </si>
  <si>
    <t>TK1087</t>
  </si>
  <si>
    <t>HC241</t>
  </si>
  <si>
    <t>346.510664</t>
  </si>
  <si>
    <t>KNQ1056</t>
  </si>
  <si>
    <t>725.822</t>
  </si>
  <si>
    <t>NA6821</t>
  </si>
  <si>
    <t>793.31954</t>
  </si>
  <si>
    <t>GV1693</t>
  </si>
  <si>
    <t>362.19689</t>
  </si>
  <si>
    <t>RA790.6</t>
  </si>
  <si>
    <t>344.420325</t>
  </si>
  <si>
    <t>KD3299</t>
  </si>
  <si>
    <t>418.00785</t>
  </si>
  <si>
    <t>370.95125</t>
  </si>
  <si>
    <t>LA1134.H6</t>
  </si>
  <si>
    <t>305.420711</t>
  </si>
  <si>
    <t>HQ1181.U5</t>
  </si>
  <si>
    <t>321.8</t>
  </si>
  <si>
    <t>JC423</t>
  </si>
  <si>
    <t>320.5409519</t>
  </si>
  <si>
    <t>DS916.35</t>
  </si>
  <si>
    <t>658.00959</t>
  </si>
  <si>
    <t>HF5389</t>
  </si>
  <si>
    <t>323.01</t>
  </si>
  <si>
    <t>JC571</t>
  </si>
  <si>
    <t>796.7</t>
  </si>
  <si>
    <t>GV1021</t>
  </si>
  <si>
    <t>634.92</t>
  </si>
  <si>
    <t>QK938.F6</t>
  </si>
  <si>
    <t>G156.5.H47</t>
  </si>
  <si>
    <t>796.082</t>
  </si>
  <si>
    <t>GV709</t>
  </si>
  <si>
    <t>302.2350835095</t>
  </si>
  <si>
    <t>HM851</t>
  </si>
  <si>
    <t>616.8527</t>
  </si>
  <si>
    <t>RC537</t>
  </si>
  <si>
    <t>清單流水號</t>
  </si>
  <si>
    <t>書目序號(本欄請勿異動刪除)</t>
  </si>
  <si>
    <t>語文別</t>
  </si>
  <si>
    <t>連結</t>
  </si>
  <si>
    <t>平台</t>
  </si>
  <si>
    <t>BGA00337</t>
  </si>
  <si>
    <t>Film History</t>
  </si>
  <si>
    <t>791.433</t>
  </si>
  <si>
    <t>PN1995.9.S3</t>
  </si>
  <si>
    <t>9780203832585</t>
  </si>
  <si>
    <t>Distributing Silent Film Serials: Local Practices, Changing Forms, Cultural Transformation</t>
  </si>
  <si>
    <t>Canjels, Rudmer</t>
  </si>
  <si>
    <t>西文</t>
  </si>
  <si>
    <t>Taylor&amp;Francis</t>
  </si>
  <si>
    <t>BGA00468</t>
  </si>
  <si>
    <t>Post-Colonial Studies</t>
  </si>
  <si>
    <t>792.082</t>
  </si>
  <si>
    <t>PN1590.W64</t>
  </si>
  <si>
    <t>9780203839850</t>
  </si>
  <si>
    <t>Feminist Visions and Queer Futures in Postcolonial Drama: Community, Kinship and Citizenship</t>
  </si>
  <si>
    <t>Batra, Kanika</t>
  </si>
  <si>
    <t>BGA00479</t>
  </si>
  <si>
    <t>Asian History</t>
  </si>
  <si>
    <t>394.12095</t>
  </si>
  <si>
    <t>GT2853.A78</t>
  </si>
  <si>
    <t>9780203817063</t>
  </si>
  <si>
    <t>Food Culture in Colonial Asia: A Taste of Empire</t>
  </si>
  <si>
    <t>Leong-Salobir, Cecilia</t>
  </si>
  <si>
    <t>BGA00817</t>
  </si>
  <si>
    <t>624.0684</t>
  </si>
  <si>
    <t>HD9715.N22</t>
  </si>
  <si>
    <t>9780203810583</t>
  </si>
  <si>
    <t>Managing Environmentally Sustainable Innovation: Insights from the Construction Industry</t>
  </si>
  <si>
    <t>Bossink, Bart</t>
  </si>
  <si>
    <t>BGA00859</t>
  </si>
  <si>
    <t>150.195</t>
  </si>
  <si>
    <t>BF175.5.F36</t>
  </si>
  <si>
    <t>9780203864142</t>
  </si>
  <si>
    <t>Memory, Myth, and Seduction: Unconscious Fantasy and the Interpretive Process</t>
  </si>
  <si>
    <t>Schimek, Jean-Georges</t>
  </si>
  <si>
    <t>BGA00668</t>
  </si>
  <si>
    <t>Conservation - Environment Studies</t>
  </si>
  <si>
    <t>346.046955316</t>
  </si>
  <si>
    <t>K3485</t>
  </si>
  <si>
    <t>9780203816882</t>
  </si>
  <si>
    <t>International Environmental Law and the Conservation of Coral Reefs</t>
  </si>
  <si>
    <t>Goodwin, Edward J.</t>
  </si>
  <si>
    <t>BGA01120</t>
  </si>
  <si>
    <t>9780203808030</t>
  </si>
  <si>
    <t>Requisites of Democracy: Conceptualization, Measurement, and Explanation</t>
  </si>
  <si>
    <t>Møller, Jørgen; Skaaning, Svend-Erik</t>
  </si>
  <si>
    <t>BGA02119</t>
  </si>
  <si>
    <t>Philosophy of Science</t>
  </si>
  <si>
    <t>149.7</t>
  </si>
  <si>
    <t>B1649.P64</t>
  </si>
  <si>
    <t>9780203836187</t>
  </si>
  <si>
    <t>Popper's Critical Rationalism: A Philosophical Investigation</t>
  </si>
  <si>
    <t>Rowbottom, Darrell</t>
  </si>
  <si>
    <t>BGA01857</t>
  </si>
  <si>
    <t xml:space="preserve">Education </t>
  </si>
  <si>
    <t>155.4228</t>
  </si>
  <si>
    <t>LB1067</t>
  </si>
  <si>
    <t>9780203854426</t>
  </si>
  <si>
    <t>Developing Play for the Under 3s: The Treasure Basket and Heuristic Play, 2nd Edition</t>
  </si>
  <si>
    <t>Hughes, Anita M.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</si>
</sst>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####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b/>
      <sz val="12"/>
      <color indexed="13"/>
      <name val="新細明體"/>
      <family val="1"/>
    </font>
    <font>
      <sz val="10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b/>
      <sz val="10"/>
      <color indexed="10"/>
      <name val="微軟正黑體"/>
      <family val="2"/>
    </font>
    <font>
      <sz val="10"/>
      <name val="微軟正黑體"/>
      <family val="2"/>
    </font>
    <font>
      <sz val="10"/>
      <color indexed="12"/>
      <name val="微軟正黑體"/>
      <family val="2"/>
    </font>
    <font>
      <sz val="10"/>
      <color indexed="10"/>
      <name val="微軟正黑體"/>
      <family val="2"/>
    </font>
    <font>
      <b/>
      <sz val="10"/>
      <color indexed="56"/>
      <name val="微軟正黑體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b/>
      <sz val="10"/>
      <color rgb="FF00206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0" fontId="33" fillId="19" borderId="0" applyNumberFormat="0" applyBorder="0" applyAlignment="0" applyProtection="0"/>
    <xf numFmtId="9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1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37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7" borderId="2" applyNumberFormat="0" applyAlignment="0" applyProtection="0"/>
    <xf numFmtId="0" fontId="39" fillId="20" borderId="8" applyNumberFormat="0" applyAlignment="0" applyProtection="0"/>
    <xf numFmtId="0" fontId="40" fillId="28" borderId="9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8" fillId="30" borderId="10" xfId="0" applyFont="1" applyFill="1" applyBorder="1" applyAlignment="1">
      <alignment horizontal="center" vertical="center" wrapText="1"/>
    </xf>
    <xf numFmtId="176" fontId="8" fillId="3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9" fontId="8" fillId="3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vertical="center"/>
    </xf>
    <xf numFmtId="49" fontId="8" fillId="31" borderId="10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1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31" borderId="10" xfId="0" applyFont="1" applyFill="1" applyBorder="1" applyAlignment="1">
      <alignment vertical="center"/>
    </xf>
    <xf numFmtId="0" fontId="9" fillId="32" borderId="11" xfId="34" applyFont="1" applyFill="1" applyBorder="1" applyAlignment="1">
      <alignment horizontal="left"/>
      <protection/>
    </xf>
    <xf numFmtId="0" fontId="10" fillId="0" borderId="1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49" fontId="26" fillId="0" borderId="10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8" fillId="0" borderId="10" xfId="0" applyFont="1" applyBorder="1" applyAlignment="1">
      <alignment vertical="center"/>
    </xf>
    <xf numFmtId="0" fontId="43" fillId="6" borderId="10" xfId="33" applyFont="1" applyFill="1" applyBorder="1" applyAlignment="1">
      <alignment horizontal="center" vertical="center" wrapText="1"/>
      <protection/>
    </xf>
    <xf numFmtId="0" fontId="25" fillId="6" borderId="10" xfId="33" applyFont="1" applyFill="1" applyBorder="1" applyAlignment="1">
      <alignment horizontal="center" vertical="center" wrapText="1"/>
      <protection/>
    </xf>
    <xf numFmtId="49" fontId="26" fillId="6" borderId="10" xfId="0" applyNumberFormat="1" applyFont="1" applyFill="1" applyBorder="1" applyAlignment="1">
      <alignment horizontal="left" vertical="center"/>
    </xf>
    <xf numFmtId="176" fontId="43" fillId="6" borderId="10" xfId="33" applyNumberFormat="1" applyFont="1" applyFill="1" applyBorder="1" applyAlignment="1">
      <alignment horizontal="center" vertical="center" wrapText="1"/>
      <protection/>
    </xf>
    <xf numFmtId="0" fontId="0" fillId="6" borderId="0" xfId="0" applyFill="1" applyAlignment="1">
      <alignment vertical="center"/>
    </xf>
    <xf numFmtId="0" fontId="44" fillId="33" borderId="10" xfId="34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一般_Sheet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view="pageLayout" workbookViewId="0" topLeftCell="A19">
      <selection activeCell="N1" sqref="N1"/>
    </sheetView>
  </sheetViews>
  <sheetFormatPr defaultColWidth="8.75390625" defaultRowHeight="15.75"/>
  <cols>
    <col min="1" max="1" width="3.75390625" style="11" customWidth="1"/>
    <col min="2" max="2" width="8.75390625" style="6" customWidth="1"/>
    <col min="3" max="3" width="6.375" style="6" customWidth="1"/>
    <col min="4" max="4" width="8.875" style="19" customWidth="1"/>
    <col min="5" max="5" width="9.25390625" style="19" customWidth="1"/>
    <col min="6" max="7" width="12.875" style="11" customWidth="1"/>
    <col min="8" max="8" width="51.375" style="15" customWidth="1"/>
    <col min="9" max="9" width="5.00390625" style="11" customWidth="1"/>
    <col min="10" max="10" width="3.00390625" style="11" customWidth="1"/>
    <col min="11" max="11" width="17.75390625" style="6" customWidth="1"/>
    <col min="12" max="12" width="10.00390625" style="6" customWidth="1"/>
    <col min="13" max="13" width="3.50390625" style="11" customWidth="1"/>
    <col min="14" max="14" width="25.25390625" style="6" customWidth="1"/>
    <col min="15" max="16384" width="8.75390625" style="6" customWidth="1"/>
  </cols>
  <sheetData>
    <row r="1" spans="1:14" s="3" customFormat="1" ht="27">
      <c r="A1" s="1" t="s">
        <v>482</v>
      </c>
      <c r="B1" s="1" t="s">
        <v>384</v>
      </c>
      <c r="C1" s="1" t="s">
        <v>385</v>
      </c>
      <c r="D1" s="16" t="s">
        <v>486</v>
      </c>
      <c r="E1" s="16" t="s">
        <v>487</v>
      </c>
      <c r="F1" s="2" t="s">
        <v>386</v>
      </c>
      <c r="G1" s="2" t="s">
        <v>387</v>
      </c>
      <c r="H1" s="1" t="s">
        <v>388</v>
      </c>
      <c r="I1" s="1" t="s">
        <v>393</v>
      </c>
      <c r="J1" s="1" t="s">
        <v>390</v>
      </c>
      <c r="K1" s="1" t="s">
        <v>391</v>
      </c>
      <c r="L1" s="1" t="s">
        <v>392</v>
      </c>
      <c r="M1" s="1" t="s">
        <v>389</v>
      </c>
      <c r="N1" s="24" t="s">
        <v>488</v>
      </c>
    </row>
    <row r="2" spans="1:14" ht="13.5">
      <c r="A2" s="4">
        <v>301</v>
      </c>
      <c r="B2" s="5" t="s">
        <v>0</v>
      </c>
      <c r="C2" s="5" t="s">
        <v>221</v>
      </c>
      <c r="D2" s="17" t="s">
        <v>766</v>
      </c>
      <c r="E2" s="17" t="s">
        <v>767</v>
      </c>
      <c r="F2" s="20" t="s">
        <v>489</v>
      </c>
      <c r="G2" s="20" t="s">
        <v>645</v>
      </c>
      <c r="H2" s="22" t="s">
        <v>222</v>
      </c>
      <c r="I2" s="12">
        <v>2010</v>
      </c>
      <c r="J2" s="12">
        <v>1</v>
      </c>
      <c r="K2" s="7" t="s">
        <v>155</v>
      </c>
      <c r="L2" s="5" t="s">
        <v>7</v>
      </c>
      <c r="M2" s="12">
        <v>1</v>
      </c>
      <c r="N2" s="25" t="str">
        <f>HYPERLINK("http://www.tandfebooks.com/isbn/9780203866870")</f>
        <v>http://www.tandfebooks.com/isbn/9780203866870</v>
      </c>
    </row>
    <row r="3" spans="1:14" ht="13.5">
      <c r="A3" s="4">
        <v>302</v>
      </c>
      <c r="B3" s="5" t="s">
        <v>0</v>
      </c>
      <c r="C3" s="5" t="s">
        <v>223</v>
      </c>
      <c r="D3" s="17" t="s">
        <v>768</v>
      </c>
      <c r="E3" s="17" t="s">
        <v>769</v>
      </c>
      <c r="F3" s="20" t="s">
        <v>490</v>
      </c>
      <c r="G3" s="20" t="s">
        <v>646</v>
      </c>
      <c r="H3" s="22" t="s">
        <v>224</v>
      </c>
      <c r="I3" s="12">
        <v>2011</v>
      </c>
      <c r="J3" s="12">
        <v>2</v>
      </c>
      <c r="K3" s="5" t="s">
        <v>225</v>
      </c>
      <c r="L3" s="5" t="s">
        <v>7</v>
      </c>
      <c r="M3" s="12">
        <v>1</v>
      </c>
      <c r="N3" s="25" t="str">
        <f>HYPERLINK("http://www.tandfebooks.com/isbn/9780203829486")</f>
        <v>http://www.tandfebooks.com/isbn/9780203829486</v>
      </c>
    </row>
    <row r="4" spans="1:14" ht="13.5">
      <c r="A4" s="4">
        <v>303</v>
      </c>
      <c r="B4" s="5" t="s">
        <v>0</v>
      </c>
      <c r="C4" s="5" t="s">
        <v>381</v>
      </c>
      <c r="D4" s="17" t="s">
        <v>770</v>
      </c>
      <c r="E4" s="17" t="s">
        <v>771</v>
      </c>
      <c r="F4" s="20" t="s">
        <v>491</v>
      </c>
      <c r="G4" s="20" t="s">
        <v>647</v>
      </c>
      <c r="H4" s="22" t="s">
        <v>465</v>
      </c>
      <c r="I4" s="12">
        <v>2010</v>
      </c>
      <c r="J4" s="12">
        <v>1</v>
      </c>
      <c r="K4" s="5" t="s">
        <v>466</v>
      </c>
      <c r="L4" s="5" t="s">
        <v>7</v>
      </c>
      <c r="M4" s="12">
        <v>1</v>
      </c>
      <c r="N4" s="25" t="str">
        <f>HYPERLINK("http://www.tandfebooks.com/isbn/9780203860113")</f>
        <v>http://www.tandfebooks.com/isbn/9780203860113</v>
      </c>
    </row>
    <row r="5" spans="1:14" ht="13.5">
      <c r="A5" s="4">
        <v>304</v>
      </c>
      <c r="B5" s="5" t="s">
        <v>0</v>
      </c>
      <c r="C5" s="5" t="s">
        <v>229</v>
      </c>
      <c r="D5" s="17" t="s">
        <v>772</v>
      </c>
      <c r="E5" s="17" t="s">
        <v>773</v>
      </c>
      <c r="F5" s="20" t="s">
        <v>492</v>
      </c>
      <c r="G5" s="20" t="s">
        <v>648</v>
      </c>
      <c r="H5" s="22" t="s">
        <v>230</v>
      </c>
      <c r="I5" s="12">
        <v>2010</v>
      </c>
      <c r="J5" s="12">
        <v>1</v>
      </c>
      <c r="K5" s="5" t="s">
        <v>231</v>
      </c>
      <c r="L5" s="5" t="s">
        <v>7</v>
      </c>
      <c r="M5" s="12">
        <v>1</v>
      </c>
      <c r="N5" s="25" t="str">
        <f>HYPERLINK("http://www.tandfebooks.com/isbn/9780203865958")</f>
        <v>http://www.tandfebooks.com/isbn/9780203865958</v>
      </c>
    </row>
    <row r="6" spans="1:14" ht="13.5">
      <c r="A6" s="4">
        <v>305</v>
      </c>
      <c r="B6" s="5" t="s">
        <v>0</v>
      </c>
      <c r="C6" s="5" t="s">
        <v>232</v>
      </c>
      <c r="D6" s="17" t="s">
        <v>774</v>
      </c>
      <c r="E6" s="17" t="s">
        <v>775</v>
      </c>
      <c r="F6" s="20" t="s">
        <v>493</v>
      </c>
      <c r="G6" s="20" t="s">
        <v>649</v>
      </c>
      <c r="H6" s="22" t="s">
        <v>233</v>
      </c>
      <c r="I6" s="12">
        <v>2011</v>
      </c>
      <c r="J6" s="12">
        <v>1</v>
      </c>
      <c r="K6" s="7" t="s">
        <v>156</v>
      </c>
      <c r="L6" s="5" t="s">
        <v>7</v>
      </c>
      <c r="M6" s="12">
        <v>1</v>
      </c>
      <c r="N6" s="25" t="str">
        <f>HYPERLINK("http://www.tandfebooks.com/isbn/9780203846889")</f>
        <v>http://www.tandfebooks.com/isbn/9780203846889</v>
      </c>
    </row>
    <row r="7" spans="1:14" ht="13.5">
      <c r="A7" s="4">
        <v>306</v>
      </c>
      <c r="B7" s="5" t="s">
        <v>0</v>
      </c>
      <c r="C7" s="5" t="s">
        <v>237</v>
      </c>
      <c r="D7" s="17" t="s">
        <v>776</v>
      </c>
      <c r="E7" s="17" t="s">
        <v>761</v>
      </c>
      <c r="F7" s="20" t="s">
        <v>494</v>
      </c>
      <c r="G7" s="20" t="s">
        <v>650</v>
      </c>
      <c r="H7" s="22" t="s">
        <v>238</v>
      </c>
      <c r="I7" s="12">
        <v>2009</v>
      </c>
      <c r="J7" s="12">
        <v>1</v>
      </c>
      <c r="K7" s="5" t="s">
        <v>239</v>
      </c>
      <c r="L7" s="5" t="s">
        <v>7</v>
      </c>
      <c r="M7" s="12">
        <v>1</v>
      </c>
      <c r="N7" s="25" t="str">
        <f>HYPERLINK("http://www.tandfebooks.com/isbn/9781849774383")</f>
        <v>http://www.tandfebooks.com/isbn/9781849774383</v>
      </c>
    </row>
    <row r="8" spans="1:14" ht="13.5">
      <c r="A8" s="4">
        <v>307</v>
      </c>
      <c r="B8" s="5" t="s">
        <v>0</v>
      </c>
      <c r="C8" s="5" t="s">
        <v>42</v>
      </c>
      <c r="D8" s="17" t="s">
        <v>777</v>
      </c>
      <c r="E8" s="17" t="s">
        <v>778</v>
      </c>
      <c r="F8" s="20" t="s">
        <v>495</v>
      </c>
      <c r="G8" s="20" t="s">
        <v>651</v>
      </c>
      <c r="H8" s="22" t="s">
        <v>43</v>
      </c>
      <c r="I8" s="12">
        <v>2012</v>
      </c>
      <c r="J8" s="12">
        <v>1</v>
      </c>
      <c r="K8" s="7" t="s">
        <v>157</v>
      </c>
      <c r="L8" s="5" t="s">
        <v>7</v>
      </c>
      <c r="M8" s="12">
        <v>1</v>
      </c>
      <c r="N8" s="25" t="str">
        <f>HYPERLINK("http://www.tandfebooks.com/isbn/9780203803820")</f>
        <v>http://www.tandfebooks.com/isbn/9780203803820</v>
      </c>
    </row>
    <row r="9" spans="1:14" ht="13.5">
      <c r="A9" s="4">
        <v>308</v>
      </c>
      <c r="B9" s="5" t="s">
        <v>0</v>
      </c>
      <c r="C9" s="5" t="s">
        <v>240</v>
      </c>
      <c r="D9" s="17" t="s">
        <v>779</v>
      </c>
      <c r="E9" s="17" t="s">
        <v>780</v>
      </c>
      <c r="F9" s="20" t="s">
        <v>496</v>
      </c>
      <c r="G9" s="20" t="s">
        <v>652</v>
      </c>
      <c r="H9" s="22" t="s">
        <v>241</v>
      </c>
      <c r="I9" s="12">
        <v>2010</v>
      </c>
      <c r="J9" s="12">
        <v>1</v>
      </c>
      <c r="K9" s="5" t="s">
        <v>158</v>
      </c>
      <c r="L9" s="5" t="s">
        <v>7</v>
      </c>
      <c r="M9" s="12">
        <v>1</v>
      </c>
      <c r="N9" s="25" t="str">
        <f>HYPERLINK("http://www.tandfebooks.com/isbn/9780203841099")</f>
        <v>http://www.tandfebooks.com/isbn/9780203841099</v>
      </c>
    </row>
    <row r="10" spans="1:14" ht="13.5">
      <c r="A10" s="4">
        <v>309</v>
      </c>
      <c r="B10" s="5" t="s">
        <v>0</v>
      </c>
      <c r="C10" s="5" t="s">
        <v>242</v>
      </c>
      <c r="D10" s="17" t="s">
        <v>781</v>
      </c>
      <c r="E10" s="17" t="s">
        <v>782</v>
      </c>
      <c r="F10" s="20" t="s">
        <v>497</v>
      </c>
      <c r="G10" s="20" t="s">
        <v>653</v>
      </c>
      <c r="H10" s="22" t="s">
        <v>243</v>
      </c>
      <c r="I10" s="12">
        <v>2009</v>
      </c>
      <c r="J10" s="12">
        <v>1</v>
      </c>
      <c r="K10" s="5" t="s">
        <v>244</v>
      </c>
      <c r="L10" s="5" t="s">
        <v>7</v>
      </c>
      <c r="M10" s="12">
        <v>1</v>
      </c>
      <c r="N10" s="25" t="str">
        <f>HYPERLINK("http://www.tandfebooks.com/isbn/9780203876398")</f>
        <v>http://www.tandfebooks.com/isbn/9780203876398</v>
      </c>
    </row>
    <row r="11" spans="1:14" ht="13.5">
      <c r="A11" s="4">
        <v>310</v>
      </c>
      <c r="B11" s="5" t="s">
        <v>0</v>
      </c>
      <c r="C11" s="5" t="s">
        <v>245</v>
      </c>
      <c r="D11" s="17" t="s">
        <v>783</v>
      </c>
      <c r="E11" s="17" t="s">
        <v>784</v>
      </c>
      <c r="F11" s="20" t="s">
        <v>498</v>
      </c>
      <c r="G11" s="20" t="s">
        <v>654</v>
      </c>
      <c r="H11" s="22" t="s">
        <v>246</v>
      </c>
      <c r="I11" s="12">
        <v>2009</v>
      </c>
      <c r="J11" s="12">
        <v>1</v>
      </c>
      <c r="K11" s="7" t="s">
        <v>159</v>
      </c>
      <c r="L11" s="5" t="s">
        <v>7</v>
      </c>
      <c r="M11" s="12">
        <v>1</v>
      </c>
      <c r="N11" s="25" t="str">
        <f>HYPERLINK("http://www.tandfebooks.com/isbn/9780203884294")</f>
        <v>http://www.tandfebooks.com/isbn/9780203884294</v>
      </c>
    </row>
    <row r="12" spans="1:14" ht="13.5">
      <c r="A12" s="4">
        <v>311</v>
      </c>
      <c r="B12" s="5" t="s">
        <v>0</v>
      </c>
      <c r="C12" s="5" t="s">
        <v>247</v>
      </c>
      <c r="D12" s="17" t="s">
        <v>785</v>
      </c>
      <c r="E12" s="17" t="s">
        <v>786</v>
      </c>
      <c r="F12" s="20" t="s">
        <v>499</v>
      </c>
      <c r="G12" s="20" t="s">
        <v>655</v>
      </c>
      <c r="H12" s="22" t="s">
        <v>248</v>
      </c>
      <c r="I12" s="12">
        <v>2011</v>
      </c>
      <c r="J12" s="12">
        <v>1</v>
      </c>
      <c r="K12" s="7" t="s">
        <v>160</v>
      </c>
      <c r="L12" s="5" t="s">
        <v>7</v>
      </c>
      <c r="M12" s="12">
        <v>1</v>
      </c>
      <c r="N12" s="25" t="str">
        <f>HYPERLINK("http://www.tandfebooks.com/isbn/9780203840320")</f>
        <v>http://www.tandfebooks.com/isbn/9780203840320</v>
      </c>
    </row>
    <row r="13" spans="1:14" ht="13.5">
      <c r="A13" s="4">
        <v>312</v>
      </c>
      <c r="B13" s="5" t="s">
        <v>0</v>
      </c>
      <c r="C13" s="5" t="s">
        <v>252</v>
      </c>
      <c r="D13" s="17" t="s">
        <v>787</v>
      </c>
      <c r="E13" s="17" t="s">
        <v>788</v>
      </c>
      <c r="F13" s="20" t="s">
        <v>500</v>
      </c>
      <c r="G13" s="20" t="s">
        <v>656</v>
      </c>
      <c r="H13" s="22" t="s">
        <v>253</v>
      </c>
      <c r="I13" s="12">
        <v>2009</v>
      </c>
      <c r="J13" s="12">
        <v>1</v>
      </c>
      <c r="K13" s="7" t="s">
        <v>161</v>
      </c>
      <c r="L13" s="5" t="s">
        <v>7</v>
      </c>
      <c r="M13" s="12">
        <v>1</v>
      </c>
      <c r="N13" s="25" t="str">
        <f>HYPERLINK("http://www.tandfebooks.com/isbn/9780203849132")</f>
        <v>http://www.tandfebooks.com/isbn/9780203849132</v>
      </c>
    </row>
    <row r="14" spans="1:14" ht="13.5">
      <c r="A14" s="4">
        <v>313</v>
      </c>
      <c r="B14" s="5" t="s">
        <v>0</v>
      </c>
      <c r="C14" s="5" t="s">
        <v>16</v>
      </c>
      <c r="D14" s="17" t="s">
        <v>789</v>
      </c>
      <c r="E14" s="17" t="s">
        <v>790</v>
      </c>
      <c r="F14" s="20" t="s">
        <v>501</v>
      </c>
      <c r="G14" s="20" t="s">
        <v>657</v>
      </c>
      <c r="H14" s="22" t="s">
        <v>17</v>
      </c>
      <c r="I14" s="12">
        <v>2011</v>
      </c>
      <c r="J14" s="12">
        <v>1</v>
      </c>
      <c r="K14" s="5" t="s">
        <v>18</v>
      </c>
      <c r="L14" s="5" t="s">
        <v>7</v>
      </c>
      <c r="M14" s="12">
        <v>1</v>
      </c>
      <c r="N14" s="25" t="str">
        <f>HYPERLINK("http://www.tandfebooks.com/isbn/9780203843611")</f>
        <v>http://www.tandfebooks.com/isbn/9780203843611</v>
      </c>
    </row>
    <row r="15" spans="1:14" ht="13.5">
      <c r="A15" s="4">
        <v>314</v>
      </c>
      <c r="B15" s="5" t="s">
        <v>0</v>
      </c>
      <c r="C15" s="5" t="s">
        <v>221</v>
      </c>
      <c r="D15" s="17" t="s">
        <v>791</v>
      </c>
      <c r="E15" s="17" t="s">
        <v>792</v>
      </c>
      <c r="F15" s="20" t="s">
        <v>502</v>
      </c>
      <c r="G15" s="20" t="s">
        <v>658</v>
      </c>
      <c r="H15" s="22" t="s">
        <v>254</v>
      </c>
      <c r="I15" s="12">
        <v>2009</v>
      </c>
      <c r="J15" s="12">
        <v>1</v>
      </c>
      <c r="K15" s="7" t="s">
        <v>162</v>
      </c>
      <c r="L15" s="5" t="s">
        <v>7</v>
      </c>
      <c r="M15" s="12">
        <v>1</v>
      </c>
      <c r="N15" s="25" t="str">
        <f>HYPERLINK("http://www.tandfebooks.com/isbn/9780203873465")</f>
        <v>http://www.tandfebooks.com/isbn/9780203873465</v>
      </c>
    </row>
    <row r="16" spans="1:14" ht="13.5">
      <c r="A16" s="4">
        <v>315</v>
      </c>
      <c r="B16" s="5" t="s">
        <v>0</v>
      </c>
      <c r="C16" s="5" t="s">
        <v>19</v>
      </c>
      <c r="D16" s="17" t="s">
        <v>793</v>
      </c>
      <c r="E16" s="17" t="s">
        <v>794</v>
      </c>
      <c r="F16" s="20" t="s">
        <v>503</v>
      </c>
      <c r="G16" s="20" t="s">
        <v>659</v>
      </c>
      <c r="H16" s="22" t="s">
        <v>255</v>
      </c>
      <c r="I16" s="12">
        <v>2010</v>
      </c>
      <c r="J16" s="12">
        <v>1</v>
      </c>
      <c r="K16" s="5" t="s">
        <v>256</v>
      </c>
      <c r="L16" s="5" t="s">
        <v>7</v>
      </c>
      <c r="M16" s="12">
        <v>1</v>
      </c>
      <c r="N16" s="25" t="str">
        <f>HYPERLINK("http://www.tandfebooks.com/isbn/9780203865866")</f>
        <v>http://www.tandfebooks.com/isbn/9780203865866</v>
      </c>
    </row>
    <row r="17" spans="1:14" ht="13.5">
      <c r="A17" s="4">
        <v>316</v>
      </c>
      <c r="B17" s="5" t="s">
        <v>0</v>
      </c>
      <c r="C17" s="5" t="s">
        <v>28</v>
      </c>
      <c r="D17" s="17" t="s">
        <v>795</v>
      </c>
      <c r="E17" s="17" t="s">
        <v>796</v>
      </c>
      <c r="F17" s="20" t="s">
        <v>504</v>
      </c>
      <c r="G17" s="20" t="s">
        <v>660</v>
      </c>
      <c r="H17" s="22" t="s">
        <v>260</v>
      </c>
      <c r="I17" s="12">
        <v>2009</v>
      </c>
      <c r="J17" s="12">
        <v>1</v>
      </c>
      <c r="K17" s="7" t="s">
        <v>163</v>
      </c>
      <c r="L17" s="5" t="s">
        <v>7</v>
      </c>
      <c r="M17" s="12">
        <v>1</v>
      </c>
      <c r="N17" s="25" t="str">
        <f>HYPERLINK("http://www.tandfebooks.com/isbn/9780203881705")</f>
        <v>http://www.tandfebooks.com/isbn/9780203881705</v>
      </c>
    </row>
    <row r="18" spans="1:14" ht="13.5">
      <c r="A18" s="4">
        <v>317</v>
      </c>
      <c r="B18" s="5" t="s">
        <v>0</v>
      </c>
      <c r="C18" s="5" t="s">
        <v>263</v>
      </c>
      <c r="D18" s="17" t="s">
        <v>797</v>
      </c>
      <c r="E18" s="17" t="s">
        <v>798</v>
      </c>
      <c r="F18" s="20" t="s">
        <v>505</v>
      </c>
      <c r="G18" s="20" t="s">
        <v>661</v>
      </c>
      <c r="H18" s="22" t="s">
        <v>264</v>
      </c>
      <c r="I18" s="12">
        <v>2011</v>
      </c>
      <c r="J18" s="12">
        <v>1</v>
      </c>
      <c r="K18" s="5" t="s">
        <v>265</v>
      </c>
      <c r="L18" s="5" t="s">
        <v>7</v>
      </c>
      <c r="M18" s="12">
        <v>1</v>
      </c>
      <c r="N18" s="25" t="str">
        <f>HYPERLINK("http://www.tandfebooks.com/isbn/9780203830802")</f>
        <v>http://www.tandfebooks.com/isbn/9780203830802</v>
      </c>
    </row>
    <row r="19" spans="1:14" ht="13.5">
      <c r="A19" s="4">
        <v>318</v>
      </c>
      <c r="B19" s="5" t="s">
        <v>0</v>
      </c>
      <c r="C19" s="5" t="s">
        <v>266</v>
      </c>
      <c r="D19" s="17" t="s">
        <v>783</v>
      </c>
      <c r="E19" s="17" t="s">
        <v>784</v>
      </c>
      <c r="F19" s="20" t="s">
        <v>506</v>
      </c>
      <c r="G19" s="20" t="s">
        <v>662</v>
      </c>
      <c r="H19" s="22" t="s">
        <v>267</v>
      </c>
      <c r="I19" s="12">
        <v>2009</v>
      </c>
      <c r="J19" s="12">
        <v>1</v>
      </c>
      <c r="K19" s="5" t="s">
        <v>268</v>
      </c>
      <c r="L19" s="5" t="s">
        <v>7</v>
      </c>
      <c r="M19" s="12">
        <v>1</v>
      </c>
      <c r="N19" s="25" t="str">
        <f>HYPERLINK("http://www.tandfebooks.com/isbn/9780203880470")</f>
        <v>http://www.tandfebooks.com/isbn/9780203880470</v>
      </c>
    </row>
    <row r="20" spans="1:14" ht="13.5">
      <c r="A20" s="4">
        <v>319</v>
      </c>
      <c r="B20" s="5" t="s">
        <v>0</v>
      </c>
      <c r="C20" s="5" t="s">
        <v>269</v>
      </c>
      <c r="D20" s="17" t="s">
        <v>763</v>
      </c>
      <c r="E20" s="17" t="s">
        <v>799</v>
      </c>
      <c r="F20" s="20" t="s">
        <v>507</v>
      </c>
      <c r="G20" s="20" t="s">
        <v>663</v>
      </c>
      <c r="H20" s="22" t="s">
        <v>270</v>
      </c>
      <c r="I20" s="12">
        <v>2010</v>
      </c>
      <c r="J20" s="12">
        <v>1</v>
      </c>
      <c r="K20" s="5" t="s">
        <v>271</v>
      </c>
      <c r="L20" s="5" t="s">
        <v>7</v>
      </c>
      <c r="M20" s="12">
        <v>1</v>
      </c>
      <c r="N20" s="25" t="str">
        <f>HYPERLINK("http://www.tandfebooks.com/isbn/9780203863367")</f>
        <v>http://www.tandfebooks.com/isbn/9780203863367</v>
      </c>
    </row>
    <row r="21" spans="1:14" ht="13.5">
      <c r="A21" s="4">
        <v>320</v>
      </c>
      <c r="B21" s="5" t="s">
        <v>0</v>
      </c>
      <c r="C21" s="5" t="s">
        <v>44</v>
      </c>
      <c r="D21" s="17" t="s">
        <v>800</v>
      </c>
      <c r="E21" s="17" t="s">
        <v>801</v>
      </c>
      <c r="F21" s="20" t="s">
        <v>508</v>
      </c>
      <c r="G21" s="20" t="s">
        <v>664</v>
      </c>
      <c r="H21" s="22" t="s">
        <v>272</v>
      </c>
      <c r="I21" s="12">
        <v>2010</v>
      </c>
      <c r="J21" s="12">
        <v>1</v>
      </c>
      <c r="K21" s="5" t="s">
        <v>273</v>
      </c>
      <c r="L21" s="5" t="s">
        <v>7</v>
      </c>
      <c r="M21" s="12">
        <v>1</v>
      </c>
      <c r="N21" s="25" t="str">
        <f>HYPERLINK("http://www.tandfebooks.com/isbn/9781849774895")</f>
        <v>http://www.tandfebooks.com/isbn/9781849774895</v>
      </c>
    </row>
    <row r="22" spans="1:14" ht="13.5">
      <c r="A22" s="4">
        <v>321</v>
      </c>
      <c r="B22" s="5" t="s">
        <v>0</v>
      </c>
      <c r="C22" s="5" t="s">
        <v>44</v>
      </c>
      <c r="D22" s="17" t="s">
        <v>802</v>
      </c>
      <c r="E22" s="17" t="s">
        <v>803</v>
      </c>
      <c r="F22" s="20" t="s">
        <v>509</v>
      </c>
      <c r="G22" s="20" t="s">
        <v>665</v>
      </c>
      <c r="H22" s="22" t="s">
        <v>274</v>
      </c>
      <c r="I22" s="12">
        <v>2009</v>
      </c>
      <c r="J22" s="12">
        <v>1</v>
      </c>
      <c r="K22" s="5" t="s">
        <v>275</v>
      </c>
      <c r="L22" s="5" t="s">
        <v>7</v>
      </c>
      <c r="M22" s="12">
        <v>1</v>
      </c>
      <c r="N22" s="25" t="str">
        <f>HYPERLINK("http://www.tandfebooks.com/isbn/9781849775939")</f>
        <v>http://www.tandfebooks.com/isbn/9781849775939</v>
      </c>
    </row>
    <row r="23" spans="1:14" ht="13.5">
      <c r="A23" s="4">
        <v>322</v>
      </c>
      <c r="B23" s="5" t="s">
        <v>0</v>
      </c>
      <c r="C23" s="5" t="s">
        <v>276</v>
      </c>
      <c r="D23" s="17" t="s">
        <v>804</v>
      </c>
      <c r="E23" s="17" t="s">
        <v>805</v>
      </c>
      <c r="F23" s="20" t="s">
        <v>510</v>
      </c>
      <c r="G23" s="20" t="s">
        <v>666</v>
      </c>
      <c r="H23" s="22" t="s">
        <v>277</v>
      </c>
      <c r="I23" s="12">
        <v>2010</v>
      </c>
      <c r="J23" s="12">
        <v>1</v>
      </c>
      <c r="K23" s="5" t="s">
        <v>278</v>
      </c>
      <c r="L23" s="5" t="s">
        <v>7</v>
      </c>
      <c r="M23" s="12">
        <v>1</v>
      </c>
      <c r="N23" s="25" t="str">
        <f>HYPERLINK("http://www.tandfebooks.com/isbn/9780203873960")</f>
        <v>http://www.tandfebooks.com/isbn/9780203873960</v>
      </c>
    </row>
    <row r="24" spans="1:14" ht="13.5">
      <c r="A24" s="4">
        <v>323</v>
      </c>
      <c r="B24" s="5" t="s">
        <v>0</v>
      </c>
      <c r="C24" s="5" t="s">
        <v>279</v>
      </c>
      <c r="D24" s="17" t="s">
        <v>806</v>
      </c>
      <c r="E24" s="17" t="s">
        <v>807</v>
      </c>
      <c r="F24" s="20" t="s">
        <v>511</v>
      </c>
      <c r="G24" s="20" t="s">
        <v>667</v>
      </c>
      <c r="H24" s="22" t="s">
        <v>280</v>
      </c>
      <c r="I24" s="12">
        <v>2010</v>
      </c>
      <c r="J24" s="12">
        <v>1</v>
      </c>
      <c r="K24" s="7" t="s">
        <v>164</v>
      </c>
      <c r="L24" s="5" t="s">
        <v>7</v>
      </c>
      <c r="M24" s="12">
        <v>1</v>
      </c>
      <c r="N24" s="25" t="str">
        <f>HYPERLINK("http://www.tandfebooks.com/isbn/9780203867631")</f>
        <v>http://www.tandfebooks.com/isbn/9780203867631</v>
      </c>
    </row>
    <row r="25" spans="1:14" ht="13.5">
      <c r="A25" s="4">
        <v>324</v>
      </c>
      <c r="B25" s="5" t="s">
        <v>0</v>
      </c>
      <c r="C25" s="5" t="s">
        <v>21</v>
      </c>
      <c r="D25" s="17" t="s">
        <v>808</v>
      </c>
      <c r="E25" s="17" t="s">
        <v>809</v>
      </c>
      <c r="F25" s="20" t="s">
        <v>512</v>
      </c>
      <c r="G25" s="20" t="s">
        <v>668</v>
      </c>
      <c r="H25" s="22" t="s">
        <v>22</v>
      </c>
      <c r="I25" s="12">
        <v>2009</v>
      </c>
      <c r="J25" s="12">
        <v>1</v>
      </c>
      <c r="K25" s="7" t="s">
        <v>165</v>
      </c>
      <c r="L25" s="5" t="s">
        <v>7</v>
      </c>
      <c r="M25" s="12">
        <v>1</v>
      </c>
      <c r="N25" s="25" t="str">
        <f>HYPERLINK("http://www.tandfebooks.com/isbn/9780203929186")</f>
        <v>http://www.tandfebooks.com/isbn/9780203929186</v>
      </c>
    </row>
    <row r="26" spans="1:14" ht="13.5">
      <c r="A26" s="4">
        <v>325</v>
      </c>
      <c r="B26" s="5" t="s">
        <v>0</v>
      </c>
      <c r="C26" s="5" t="s">
        <v>206</v>
      </c>
      <c r="D26" s="17" t="s">
        <v>810</v>
      </c>
      <c r="E26" s="17" t="s">
        <v>811</v>
      </c>
      <c r="F26" s="20" t="s">
        <v>513</v>
      </c>
      <c r="G26" s="20" t="s">
        <v>669</v>
      </c>
      <c r="H26" s="22" t="s">
        <v>207</v>
      </c>
      <c r="I26" s="12">
        <v>2009</v>
      </c>
      <c r="J26" s="12">
        <v>1</v>
      </c>
      <c r="K26" s="7" t="s">
        <v>166</v>
      </c>
      <c r="L26" s="5" t="s">
        <v>7</v>
      </c>
      <c r="M26" s="12">
        <v>1</v>
      </c>
      <c r="N26" s="25" t="str">
        <f>HYPERLINK("http://www.tandfebooks.com/isbn/9780080941714")</f>
        <v>http://www.tandfebooks.com/isbn/9780080941714</v>
      </c>
    </row>
    <row r="27" spans="1:14" ht="13.5">
      <c r="A27" s="4">
        <v>326</v>
      </c>
      <c r="B27" s="5" t="s">
        <v>0</v>
      </c>
      <c r="C27" s="5" t="s">
        <v>283</v>
      </c>
      <c r="D27" s="17" t="s">
        <v>812</v>
      </c>
      <c r="E27" s="17" t="s">
        <v>813</v>
      </c>
      <c r="F27" s="20" t="s">
        <v>514</v>
      </c>
      <c r="G27" s="20" t="s">
        <v>670</v>
      </c>
      <c r="H27" s="22" t="s">
        <v>284</v>
      </c>
      <c r="I27" s="12">
        <v>2010</v>
      </c>
      <c r="J27" s="12">
        <v>1</v>
      </c>
      <c r="K27" s="5" t="s">
        <v>285</v>
      </c>
      <c r="L27" s="5" t="s">
        <v>7</v>
      </c>
      <c r="M27" s="12">
        <v>1</v>
      </c>
      <c r="N27" s="25" t="str">
        <f>HYPERLINK("http://www.tandfebooks.com/isbn/9780203886304")</f>
        <v>http://www.tandfebooks.com/isbn/9780203886304</v>
      </c>
    </row>
    <row r="28" spans="1:14" ht="13.5">
      <c r="A28" s="4">
        <v>327</v>
      </c>
      <c r="B28" s="5" t="s">
        <v>0</v>
      </c>
      <c r="C28" s="5" t="s">
        <v>289</v>
      </c>
      <c r="D28" s="17" t="s">
        <v>814</v>
      </c>
      <c r="E28" s="17" t="s">
        <v>815</v>
      </c>
      <c r="F28" s="20" t="s">
        <v>515</v>
      </c>
      <c r="G28" s="20" t="s">
        <v>671</v>
      </c>
      <c r="H28" s="22" t="s">
        <v>290</v>
      </c>
      <c r="I28" s="12">
        <v>2009</v>
      </c>
      <c r="J28" s="12">
        <v>1</v>
      </c>
      <c r="K28" s="5" t="s">
        <v>291</v>
      </c>
      <c r="L28" s="5" t="s">
        <v>7</v>
      </c>
      <c r="M28" s="12">
        <v>1</v>
      </c>
      <c r="N28" s="25" t="str">
        <f>HYPERLINK("http://www.tandfebooks.com/isbn/9780203869369")</f>
        <v>http://www.tandfebooks.com/isbn/9780203869369</v>
      </c>
    </row>
    <row r="29" spans="1:14" ht="13.5">
      <c r="A29" s="4">
        <v>328</v>
      </c>
      <c r="B29" s="5" t="s">
        <v>0</v>
      </c>
      <c r="C29" s="5" t="s">
        <v>294</v>
      </c>
      <c r="D29" s="17" t="s">
        <v>816</v>
      </c>
      <c r="E29" s="17" t="s">
        <v>817</v>
      </c>
      <c r="F29" s="20" t="s">
        <v>516</v>
      </c>
      <c r="G29" s="20" t="s">
        <v>672</v>
      </c>
      <c r="H29" s="22" t="s">
        <v>295</v>
      </c>
      <c r="I29" s="12">
        <v>2011</v>
      </c>
      <c r="J29" s="12">
        <v>1</v>
      </c>
      <c r="K29" s="5" t="s">
        <v>296</v>
      </c>
      <c r="L29" s="5" t="s">
        <v>7</v>
      </c>
      <c r="M29" s="12">
        <v>1</v>
      </c>
      <c r="N29" s="25" t="str">
        <f>HYPERLINK("http://www.tandfebooks.com/isbn/9780203841686")</f>
        <v>http://www.tandfebooks.com/isbn/9780203841686</v>
      </c>
    </row>
    <row r="30" spans="1:14" ht="13.5">
      <c r="A30" s="4">
        <v>329</v>
      </c>
      <c r="B30" s="5" t="s">
        <v>0</v>
      </c>
      <c r="C30" s="5" t="s">
        <v>294</v>
      </c>
      <c r="D30" s="17" t="s">
        <v>818</v>
      </c>
      <c r="E30" s="17" t="s">
        <v>819</v>
      </c>
      <c r="F30" s="20" t="s">
        <v>517</v>
      </c>
      <c r="G30" s="20" t="s">
        <v>673</v>
      </c>
      <c r="H30" s="22" t="s">
        <v>297</v>
      </c>
      <c r="I30" s="12">
        <v>2010</v>
      </c>
      <c r="J30" s="12">
        <v>1</v>
      </c>
      <c r="K30" s="5" t="s">
        <v>298</v>
      </c>
      <c r="L30" s="5" t="s">
        <v>7</v>
      </c>
      <c r="M30" s="12">
        <v>1</v>
      </c>
      <c r="N30" s="25" t="str">
        <f>HYPERLINK("http://www.tandfebooks.com/isbn/9780203847954")</f>
        <v>http://www.tandfebooks.com/isbn/9780203847954</v>
      </c>
    </row>
    <row r="31" spans="1:14" ht="13.5">
      <c r="A31" s="4">
        <v>330</v>
      </c>
      <c r="B31" s="5" t="s">
        <v>0</v>
      </c>
      <c r="C31" s="5" t="s">
        <v>299</v>
      </c>
      <c r="D31" s="17" t="s">
        <v>820</v>
      </c>
      <c r="E31" s="17" t="s">
        <v>821</v>
      </c>
      <c r="F31" s="20" t="s">
        <v>518</v>
      </c>
      <c r="G31" s="20" t="s">
        <v>674</v>
      </c>
      <c r="H31" s="22" t="s">
        <v>300</v>
      </c>
      <c r="I31" s="12">
        <v>2010</v>
      </c>
      <c r="J31" s="12">
        <v>4</v>
      </c>
      <c r="K31" s="7" t="s">
        <v>167</v>
      </c>
      <c r="L31" s="5" t="s">
        <v>7</v>
      </c>
      <c r="M31" s="12">
        <v>1</v>
      </c>
      <c r="N31" s="25" t="str">
        <f>HYPERLINK("http://www.tandfebooks.com/isbn/9780203877630")</f>
        <v>http://www.tandfebooks.com/isbn/9780203877630</v>
      </c>
    </row>
    <row r="32" spans="1:14" ht="13.5">
      <c r="A32" s="4">
        <v>331</v>
      </c>
      <c r="B32" s="5" t="s">
        <v>0</v>
      </c>
      <c r="C32" s="5" t="s">
        <v>211</v>
      </c>
      <c r="D32" s="17" t="s">
        <v>822</v>
      </c>
      <c r="E32" s="17" t="s">
        <v>823</v>
      </c>
      <c r="F32" s="20" t="s">
        <v>519</v>
      </c>
      <c r="G32" s="20" t="s">
        <v>675</v>
      </c>
      <c r="H32" s="22" t="s">
        <v>212</v>
      </c>
      <c r="I32" s="12">
        <v>2009</v>
      </c>
      <c r="J32" s="12">
        <v>2</v>
      </c>
      <c r="K32" s="5" t="s">
        <v>213</v>
      </c>
      <c r="L32" s="5" t="s">
        <v>7</v>
      </c>
      <c r="M32" s="12">
        <v>1</v>
      </c>
      <c r="N32" s="25" t="str">
        <f>HYPERLINK("http://www.tandfebooks.com/isbn/9780203892053")</f>
        <v>http://www.tandfebooks.com/isbn/9780203892053</v>
      </c>
    </row>
    <row r="33" spans="1:14" ht="13.5">
      <c r="A33" s="4">
        <v>332</v>
      </c>
      <c r="B33" s="5" t="s">
        <v>0</v>
      </c>
      <c r="C33" s="5" t="s">
        <v>305</v>
      </c>
      <c r="D33" s="17" t="s">
        <v>776</v>
      </c>
      <c r="E33" s="17" t="s">
        <v>761</v>
      </c>
      <c r="F33" s="20" t="s">
        <v>520</v>
      </c>
      <c r="G33" s="20" t="s">
        <v>676</v>
      </c>
      <c r="H33" s="22" t="s">
        <v>306</v>
      </c>
      <c r="I33" s="12">
        <v>2009</v>
      </c>
      <c r="J33" s="12">
        <v>1</v>
      </c>
      <c r="K33" s="5" t="s">
        <v>307</v>
      </c>
      <c r="L33" s="5" t="s">
        <v>7</v>
      </c>
      <c r="M33" s="12">
        <v>1</v>
      </c>
      <c r="N33" s="25" t="str">
        <f>HYPERLINK("http://www.tandfebooks.com/isbn/9781849774420")</f>
        <v>http://www.tandfebooks.com/isbn/9781849774420</v>
      </c>
    </row>
    <row r="34" spans="1:14" ht="13.5">
      <c r="A34" s="4">
        <v>333</v>
      </c>
      <c r="B34" s="5" t="s">
        <v>0</v>
      </c>
      <c r="C34" s="5" t="s">
        <v>308</v>
      </c>
      <c r="D34" s="17" t="s">
        <v>824</v>
      </c>
      <c r="E34" s="17" t="s">
        <v>825</v>
      </c>
      <c r="F34" s="20" t="s">
        <v>521</v>
      </c>
      <c r="G34" s="20" t="s">
        <v>677</v>
      </c>
      <c r="H34" s="22" t="s">
        <v>309</v>
      </c>
      <c r="I34" s="12">
        <v>2011</v>
      </c>
      <c r="J34" s="12">
        <v>1</v>
      </c>
      <c r="K34" s="5" t="s">
        <v>310</v>
      </c>
      <c r="L34" s="5" t="s">
        <v>7</v>
      </c>
      <c r="M34" s="12">
        <v>1</v>
      </c>
      <c r="N34" s="25" t="str">
        <f>HYPERLINK("http://www.tandfebooks.com/isbn/9780203839294")</f>
        <v>http://www.tandfebooks.com/isbn/9780203839294</v>
      </c>
    </row>
    <row r="35" spans="1:14" ht="13.5">
      <c r="A35" s="4">
        <v>334</v>
      </c>
      <c r="B35" s="5" t="s">
        <v>0</v>
      </c>
      <c r="C35" s="5" t="s">
        <v>311</v>
      </c>
      <c r="D35" s="17" t="s">
        <v>826</v>
      </c>
      <c r="E35" s="17" t="s">
        <v>827</v>
      </c>
      <c r="F35" s="20" t="s">
        <v>522</v>
      </c>
      <c r="G35" s="20" t="s">
        <v>678</v>
      </c>
      <c r="H35" s="22" t="s">
        <v>312</v>
      </c>
      <c r="I35" s="12">
        <v>2010</v>
      </c>
      <c r="J35" s="12">
        <v>1</v>
      </c>
      <c r="K35" s="7" t="s">
        <v>168</v>
      </c>
      <c r="L35" s="5" t="s">
        <v>7</v>
      </c>
      <c r="M35" s="12">
        <v>1</v>
      </c>
      <c r="N35" s="25" t="str">
        <f>HYPERLINK("http://www.tandfebooks.com/isbn/9780203855836")</f>
        <v>http://www.tandfebooks.com/isbn/9780203855836</v>
      </c>
    </row>
    <row r="36" spans="1:14" ht="13.5">
      <c r="A36" s="4">
        <v>335</v>
      </c>
      <c r="B36" s="5" t="s">
        <v>0</v>
      </c>
      <c r="C36" s="5" t="s">
        <v>311</v>
      </c>
      <c r="D36" s="17" t="s">
        <v>828</v>
      </c>
      <c r="E36" s="17" t="s">
        <v>829</v>
      </c>
      <c r="F36" s="20" t="s">
        <v>523</v>
      </c>
      <c r="G36" s="20" t="s">
        <v>679</v>
      </c>
      <c r="H36" s="22" t="s">
        <v>313</v>
      </c>
      <c r="I36" s="12">
        <v>2009</v>
      </c>
      <c r="J36" s="12">
        <v>1</v>
      </c>
      <c r="K36" s="5" t="s">
        <v>314</v>
      </c>
      <c r="L36" s="5" t="s">
        <v>7</v>
      </c>
      <c r="M36" s="12">
        <v>1</v>
      </c>
      <c r="N36" s="25" t="str">
        <f>HYPERLINK("http://www.tandfebooks.com/isbn/9781849774437")</f>
        <v>http://www.tandfebooks.com/isbn/9781849774437</v>
      </c>
    </row>
    <row r="37" spans="1:14" ht="13.5">
      <c r="A37" s="4">
        <v>336</v>
      </c>
      <c r="B37" s="5" t="s">
        <v>0</v>
      </c>
      <c r="C37" s="5" t="s">
        <v>301</v>
      </c>
      <c r="D37" s="17" t="s">
        <v>830</v>
      </c>
      <c r="E37" s="17" t="s">
        <v>762</v>
      </c>
      <c r="F37" s="20" t="s">
        <v>524</v>
      </c>
      <c r="G37" s="20" t="s">
        <v>680</v>
      </c>
      <c r="H37" s="22" t="s">
        <v>315</v>
      </c>
      <c r="I37" s="12">
        <v>2011</v>
      </c>
      <c r="J37" s="12">
        <v>1</v>
      </c>
      <c r="K37" s="5" t="s">
        <v>316</v>
      </c>
      <c r="L37" s="5" t="s">
        <v>7</v>
      </c>
      <c r="M37" s="12">
        <v>1</v>
      </c>
      <c r="N37" s="25" t="str">
        <f>HYPERLINK("http://www.tandfebooks.com/isbn/9780203831915")</f>
        <v>http://www.tandfebooks.com/isbn/9780203831915</v>
      </c>
    </row>
    <row r="38" spans="1:14" ht="13.5">
      <c r="A38" s="4">
        <v>337</v>
      </c>
      <c r="B38" s="5" t="s">
        <v>0</v>
      </c>
      <c r="C38" s="5" t="s">
        <v>8</v>
      </c>
      <c r="D38" s="17" t="s">
        <v>831</v>
      </c>
      <c r="E38" s="17" t="s">
        <v>832</v>
      </c>
      <c r="F38" s="20" t="s">
        <v>525</v>
      </c>
      <c r="G38" s="20" t="s">
        <v>681</v>
      </c>
      <c r="H38" s="22" t="s">
        <v>9</v>
      </c>
      <c r="I38" s="12">
        <v>2012</v>
      </c>
      <c r="J38" s="12">
        <v>1</v>
      </c>
      <c r="K38" s="7" t="s">
        <v>169</v>
      </c>
      <c r="L38" s="5" t="s">
        <v>7</v>
      </c>
      <c r="M38" s="12">
        <v>1</v>
      </c>
      <c r="N38" s="25" t="str">
        <f>HYPERLINK("http://www.tandfebooks.com/isbn/9780203124437")</f>
        <v>http://www.tandfebooks.com/isbn/9780203124437</v>
      </c>
    </row>
    <row r="39" spans="1:14" ht="13.5">
      <c r="A39" s="4">
        <v>338</v>
      </c>
      <c r="B39" s="5" t="s">
        <v>0</v>
      </c>
      <c r="C39" s="5" t="s">
        <v>317</v>
      </c>
      <c r="D39" s="17" t="s">
        <v>833</v>
      </c>
      <c r="E39" s="17" t="s">
        <v>834</v>
      </c>
      <c r="F39" s="20" t="s">
        <v>526</v>
      </c>
      <c r="G39" s="20" t="s">
        <v>682</v>
      </c>
      <c r="H39" s="22" t="s">
        <v>318</v>
      </c>
      <c r="I39" s="12">
        <v>2010</v>
      </c>
      <c r="J39" s="12">
        <v>1</v>
      </c>
      <c r="K39" s="7" t="s">
        <v>170</v>
      </c>
      <c r="L39" s="5" t="s">
        <v>7</v>
      </c>
      <c r="M39" s="12">
        <v>1</v>
      </c>
      <c r="N39" s="25" t="str">
        <f>HYPERLINK("http://www.tandfebooks.com/isbn/9781849776417")</f>
        <v>http://www.tandfebooks.com/isbn/9781849776417</v>
      </c>
    </row>
    <row r="40" spans="1:14" ht="13.5">
      <c r="A40" s="4">
        <v>339</v>
      </c>
      <c r="B40" s="5" t="s">
        <v>0</v>
      </c>
      <c r="C40" s="5" t="s">
        <v>319</v>
      </c>
      <c r="D40" s="17" t="s">
        <v>835</v>
      </c>
      <c r="E40" s="17" t="s">
        <v>836</v>
      </c>
      <c r="F40" s="20" t="s">
        <v>527</v>
      </c>
      <c r="G40" s="20" t="s">
        <v>683</v>
      </c>
      <c r="H40" s="22" t="s">
        <v>320</v>
      </c>
      <c r="I40" s="12">
        <v>2009</v>
      </c>
      <c r="J40" s="12">
        <v>1</v>
      </c>
      <c r="K40" s="7" t="s">
        <v>171</v>
      </c>
      <c r="L40" s="5" t="s">
        <v>7</v>
      </c>
      <c r="M40" s="12">
        <v>1</v>
      </c>
      <c r="N40" s="25" t="str">
        <f>HYPERLINK("http://www.tandfebooks.com/isbn/9780203866399")</f>
        <v>http://www.tandfebooks.com/isbn/9780203866399</v>
      </c>
    </row>
    <row r="41" spans="1:14" ht="13.5">
      <c r="A41" s="4">
        <v>340</v>
      </c>
      <c r="B41" s="5" t="s">
        <v>0</v>
      </c>
      <c r="C41" s="5" t="s">
        <v>321</v>
      </c>
      <c r="D41" s="17" t="s">
        <v>837</v>
      </c>
      <c r="E41" s="17" t="s">
        <v>838</v>
      </c>
      <c r="F41" s="20" t="s">
        <v>528</v>
      </c>
      <c r="G41" s="20" t="s">
        <v>684</v>
      </c>
      <c r="H41" s="22" t="s">
        <v>322</v>
      </c>
      <c r="I41" s="12">
        <v>2009</v>
      </c>
      <c r="J41" s="12">
        <v>1</v>
      </c>
      <c r="K41" s="7" t="s">
        <v>172</v>
      </c>
      <c r="L41" s="5" t="s">
        <v>7</v>
      </c>
      <c r="M41" s="12">
        <v>1</v>
      </c>
      <c r="N41" s="25" t="str">
        <f>HYPERLINK("http://www.tandfebooks.com/isbn/9780203879191")</f>
        <v>http://www.tandfebooks.com/isbn/9780203879191</v>
      </c>
    </row>
    <row r="42" spans="1:14" ht="13.5">
      <c r="A42" s="4">
        <v>341</v>
      </c>
      <c r="B42" s="5" t="s">
        <v>0</v>
      </c>
      <c r="C42" s="5" t="s">
        <v>323</v>
      </c>
      <c r="D42" s="17" t="s">
        <v>839</v>
      </c>
      <c r="E42" s="17" t="s">
        <v>840</v>
      </c>
      <c r="F42" s="20" t="s">
        <v>529</v>
      </c>
      <c r="G42" s="20" t="s">
        <v>685</v>
      </c>
      <c r="H42" s="22" t="s">
        <v>324</v>
      </c>
      <c r="I42" s="12">
        <v>2010</v>
      </c>
      <c r="J42" s="12">
        <v>1</v>
      </c>
      <c r="K42" s="5" t="s">
        <v>325</v>
      </c>
      <c r="L42" s="5" t="s">
        <v>7</v>
      </c>
      <c r="M42" s="12">
        <v>1</v>
      </c>
      <c r="N42" s="25" t="str">
        <f>HYPERLINK("http://www.tandfebooks.com/isbn/9780203849422")</f>
        <v>http://www.tandfebooks.com/isbn/9780203849422</v>
      </c>
    </row>
    <row r="43" spans="1:14" ht="13.5">
      <c r="A43" s="4">
        <v>342</v>
      </c>
      <c r="B43" s="5" t="s">
        <v>0</v>
      </c>
      <c r="C43" s="5" t="s">
        <v>326</v>
      </c>
      <c r="D43" s="17" t="s">
        <v>841</v>
      </c>
      <c r="E43" s="17" t="s">
        <v>842</v>
      </c>
      <c r="F43" s="20" t="s">
        <v>530</v>
      </c>
      <c r="G43" s="20" t="s">
        <v>686</v>
      </c>
      <c r="H43" s="22" t="s">
        <v>327</v>
      </c>
      <c r="I43" s="12">
        <v>2011</v>
      </c>
      <c r="J43" s="12">
        <v>1</v>
      </c>
      <c r="K43" s="5" t="s">
        <v>328</v>
      </c>
      <c r="L43" s="5" t="s">
        <v>7</v>
      </c>
      <c r="M43" s="12">
        <v>1</v>
      </c>
      <c r="N43" s="25" t="str">
        <f>HYPERLINK("http://www.tandfebooks.com/isbn/9780203235119")</f>
        <v>http://www.tandfebooks.com/isbn/9780203235119</v>
      </c>
    </row>
    <row r="44" spans="1:14" ht="13.5">
      <c r="A44" s="4">
        <v>343</v>
      </c>
      <c r="B44" s="5" t="s">
        <v>0</v>
      </c>
      <c r="C44" s="5" t="s">
        <v>467</v>
      </c>
      <c r="D44" s="17" t="s">
        <v>843</v>
      </c>
      <c r="E44" s="17" t="s">
        <v>844</v>
      </c>
      <c r="F44" s="20" t="s">
        <v>531</v>
      </c>
      <c r="G44" s="20" t="s">
        <v>687</v>
      </c>
      <c r="H44" s="22" t="s">
        <v>468</v>
      </c>
      <c r="I44" s="12">
        <v>2011</v>
      </c>
      <c r="J44" s="12">
        <v>1</v>
      </c>
      <c r="K44" s="5" t="s">
        <v>469</v>
      </c>
      <c r="L44" s="5" t="s">
        <v>7</v>
      </c>
      <c r="M44" s="12">
        <v>1</v>
      </c>
      <c r="N44" s="25" t="str">
        <f>HYPERLINK("http://www.tandfebooks.com/isbn/9780203830864")</f>
        <v>http://www.tandfebooks.com/isbn/9780203830864</v>
      </c>
    </row>
    <row r="45" spans="1:14" ht="13.5">
      <c r="A45" s="4">
        <v>344</v>
      </c>
      <c r="B45" s="5" t="s">
        <v>0</v>
      </c>
      <c r="C45" s="5" t="s">
        <v>332</v>
      </c>
      <c r="D45" s="17" t="s">
        <v>845</v>
      </c>
      <c r="E45" s="17" t="s">
        <v>846</v>
      </c>
      <c r="F45" s="20" t="s">
        <v>532</v>
      </c>
      <c r="G45" s="20" t="s">
        <v>688</v>
      </c>
      <c r="H45" s="22" t="s">
        <v>333</v>
      </c>
      <c r="I45" s="12">
        <v>2009</v>
      </c>
      <c r="J45" s="12">
        <v>1</v>
      </c>
      <c r="K45" s="7" t="s">
        <v>173</v>
      </c>
      <c r="L45" s="5" t="s">
        <v>7</v>
      </c>
      <c r="M45" s="12">
        <v>1</v>
      </c>
      <c r="N45" s="25" t="str">
        <f>HYPERLINK("http://www.tandfebooks.com/isbn/9780203875957")</f>
        <v>http://www.tandfebooks.com/isbn/9780203875957</v>
      </c>
    </row>
    <row r="46" spans="1:14" ht="13.5">
      <c r="A46" s="4">
        <v>345</v>
      </c>
      <c r="B46" s="5" t="s">
        <v>0</v>
      </c>
      <c r="C46" s="5" t="s">
        <v>214</v>
      </c>
      <c r="D46" s="17" t="s">
        <v>847</v>
      </c>
      <c r="E46" s="17" t="s">
        <v>848</v>
      </c>
      <c r="F46" s="20" t="s">
        <v>533</v>
      </c>
      <c r="G46" s="20" t="s">
        <v>689</v>
      </c>
      <c r="H46" s="22" t="s">
        <v>215</v>
      </c>
      <c r="I46" s="12">
        <v>2012</v>
      </c>
      <c r="J46" s="12">
        <v>1</v>
      </c>
      <c r="K46" s="7" t="s">
        <v>174</v>
      </c>
      <c r="L46" s="5" t="s">
        <v>7</v>
      </c>
      <c r="M46" s="12">
        <v>1</v>
      </c>
      <c r="N46" s="25" t="str">
        <f>HYPERLINK("http://www.tandfebooks.com/isbn/9780203143148")</f>
        <v>http://www.tandfebooks.com/isbn/9780203143148</v>
      </c>
    </row>
    <row r="47" spans="1:14" ht="13.5">
      <c r="A47" s="4">
        <v>346</v>
      </c>
      <c r="B47" s="5" t="s">
        <v>0</v>
      </c>
      <c r="C47" s="5" t="s">
        <v>334</v>
      </c>
      <c r="D47" s="17" t="s">
        <v>849</v>
      </c>
      <c r="E47" s="17" t="s">
        <v>850</v>
      </c>
      <c r="F47" s="20" t="s">
        <v>534</v>
      </c>
      <c r="G47" s="20" t="s">
        <v>690</v>
      </c>
      <c r="H47" s="22" t="s">
        <v>335</v>
      </c>
      <c r="I47" s="12">
        <v>2010</v>
      </c>
      <c r="J47" s="12">
        <v>1</v>
      </c>
      <c r="K47" s="5" t="s">
        <v>336</v>
      </c>
      <c r="L47" s="5" t="s">
        <v>7</v>
      </c>
      <c r="M47" s="12">
        <v>1</v>
      </c>
      <c r="N47" s="25" t="str">
        <f>HYPERLINK("http://www.tandfebooks.com/isbn/9780203863626")</f>
        <v>http://www.tandfebooks.com/isbn/9780203863626</v>
      </c>
    </row>
    <row r="48" spans="1:14" ht="13.5">
      <c r="A48" s="4">
        <v>347</v>
      </c>
      <c r="B48" s="5" t="s">
        <v>0</v>
      </c>
      <c r="C48" s="5" t="s">
        <v>337</v>
      </c>
      <c r="D48" s="17" t="s">
        <v>760</v>
      </c>
      <c r="E48" s="17" t="s">
        <v>851</v>
      </c>
      <c r="F48" s="20" t="s">
        <v>535</v>
      </c>
      <c r="G48" s="20" t="s">
        <v>691</v>
      </c>
      <c r="H48" s="22" t="s">
        <v>338</v>
      </c>
      <c r="I48" s="12">
        <v>2010</v>
      </c>
      <c r="J48" s="12">
        <v>1</v>
      </c>
      <c r="K48" s="5" t="s">
        <v>339</v>
      </c>
      <c r="L48" s="5" t="s">
        <v>7</v>
      </c>
      <c r="M48" s="12">
        <v>1</v>
      </c>
      <c r="N48" s="25" t="str">
        <f>HYPERLINK("http://www.tandfebooks.com/isbn/9780203869963")</f>
        <v>http://www.tandfebooks.com/isbn/9780203869963</v>
      </c>
    </row>
    <row r="49" spans="1:14" ht="13.5">
      <c r="A49" s="4">
        <v>348</v>
      </c>
      <c r="B49" s="5" t="s">
        <v>0</v>
      </c>
      <c r="C49" s="5" t="s">
        <v>340</v>
      </c>
      <c r="D49" s="17" t="s">
        <v>852</v>
      </c>
      <c r="E49" s="17" t="s">
        <v>853</v>
      </c>
      <c r="F49" s="20" t="s">
        <v>536</v>
      </c>
      <c r="G49" s="20" t="s">
        <v>692</v>
      </c>
      <c r="H49" s="22" t="s">
        <v>341</v>
      </c>
      <c r="I49" s="12">
        <v>2009</v>
      </c>
      <c r="J49" s="12">
        <v>1</v>
      </c>
      <c r="K49" s="7" t="s">
        <v>175</v>
      </c>
      <c r="L49" s="5" t="s">
        <v>7</v>
      </c>
      <c r="M49" s="12">
        <v>1</v>
      </c>
      <c r="N49" s="25" t="str">
        <f>HYPERLINK("http://www.tandfebooks.com/isbn/9780203872819")</f>
        <v>http://www.tandfebooks.com/isbn/9780203872819</v>
      </c>
    </row>
    <row r="50" spans="1:14" ht="13.5">
      <c r="A50" s="4">
        <v>349</v>
      </c>
      <c r="B50" s="5" t="s">
        <v>0</v>
      </c>
      <c r="C50" s="5" t="s">
        <v>342</v>
      </c>
      <c r="D50" s="17" t="s">
        <v>854</v>
      </c>
      <c r="E50" s="17" t="s">
        <v>855</v>
      </c>
      <c r="F50" s="20" t="s">
        <v>537</v>
      </c>
      <c r="G50" s="20" t="s">
        <v>693</v>
      </c>
      <c r="H50" s="22" t="s">
        <v>343</v>
      </c>
      <c r="I50" s="12">
        <v>2010</v>
      </c>
      <c r="J50" s="13">
        <v>2</v>
      </c>
      <c r="K50" s="5" t="s">
        <v>344</v>
      </c>
      <c r="L50" s="5" t="s">
        <v>7</v>
      </c>
      <c r="M50" s="12">
        <v>1</v>
      </c>
      <c r="N50" s="25" t="str">
        <f>HYPERLINK("http://www.tandfebooks.com/isbn/9781849774994")</f>
        <v>http://www.tandfebooks.com/isbn/9781849774994</v>
      </c>
    </row>
    <row r="51" spans="1:14" ht="13.5">
      <c r="A51" s="4">
        <v>350</v>
      </c>
      <c r="B51" s="5" t="s">
        <v>0</v>
      </c>
      <c r="C51" s="5" t="s">
        <v>4</v>
      </c>
      <c r="D51" s="17" t="s">
        <v>856</v>
      </c>
      <c r="E51" s="17" t="s">
        <v>857</v>
      </c>
      <c r="F51" s="20" t="s">
        <v>538</v>
      </c>
      <c r="G51" s="20" t="s">
        <v>694</v>
      </c>
      <c r="H51" s="22" t="s">
        <v>23</v>
      </c>
      <c r="I51" s="12">
        <v>2011</v>
      </c>
      <c r="J51" s="13">
        <v>2</v>
      </c>
      <c r="K51" s="5" t="s">
        <v>24</v>
      </c>
      <c r="L51" s="5" t="s">
        <v>7</v>
      </c>
      <c r="M51" s="12">
        <v>1</v>
      </c>
      <c r="N51" s="25" t="str">
        <f>HYPERLINK("http://www.tandfebooks.com/isbn/9780203832981")</f>
        <v>http://www.tandfebooks.com/isbn/9780203832981</v>
      </c>
    </row>
    <row r="52" spans="1:14" ht="13.5">
      <c r="A52" s="4">
        <v>351</v>
      </c>
      <c r="B52" s="5" t="s">
        <v>0</v>
      </c>
      <c r="C52" s="5" t="s">
        <v>351</v>
      </c>
      <c r="D52" s="17" t="s">
        <v>858</v>
      </c>
      <c r="E52" s="17" t="s">
        <v>859</v>
      </c>
      <c r="F52" s="20" t="s">
        <v>539</v>
      </c>
      <c r="G52" s="20" t="s">
        <v>695</v>
      </c>
      <c r="H52" s="22" t="s">
        <v>352</v>
      </c>
      <c r="I52" s="12">
        <v>2010</v>
      </c>
      <c r="J52" s="12">
        <v>1</v>
      </c>
      <c r="K52" s="5" t="s">
        <v>353</v>
      </c>
      <c r="L52" s="5" t="s">
        <v>354</v>
      </c>
      <c r="M52" s="12">
        <v>1</v>
      </c>
      <c r="N52" s="25" t="str">
        <f>HYPERLINK("http://www.tandfebooks.com/isbn/9780203843574")</f>
        <v>http://www.tandfebooks.com/isbn/9780203843574</v>
      </c>
    </row>
    <row r="53" spans="1:14" ht="13.5">
      <c r="A53" s="4">
        <v>352</v>
      </c>
      <c r="B53" s="5" t="s">
        <v>0</v>
      </c>
      <c r="C53" s="5" t="s">
        <v>355</v>
      </c>
      <c r="D53" s="17" t="s">
        <v>860</v>
      </c>
      <c r="E53" s="17" t="s">
        <v>861</v>
      </c>
      <c r="F53" s="20" t="s">
        <v>540</v>
      </c>
      <c r="G53" s="20" t="s">
        <v>696</v>
      </c>
      <c r="H53" s="22" t="s">
        <v>356</v>
      </c>
      <c r="I53" s="12">
        <v>2011</v>
      </c>
      <c r="J53" s="12">
        <v>1</v>
      </c>
      <c r="K53" s="5" t="s">
        <v>357</v>
      </c>
      <c r="L53" s="5" t="s">
        <v>7</v>
      </c>
      <c r="M53" s="12">
        <v>1</v>
      </c>
      <c r="N53" s="25" t="str">
        <f>HYPERLINK("http://www.tandfebooks.com/isbn/9780203831410")</f>
        <v>http://www.tandfebooks.com/isbn/9780203831410</v>
      </c>
    </row>
    <row r="54" spans="1:14" ht="13.5">
      <c r="A54" s="4">
        <v>353</v>
      </c>
      <c r="B54" s="5" t="s">
        <v>0</v>
      </c>
      <c r="C54" s="5" t="s">
        <v>358</v>
      </c>
      <c r="D54" s="17" t="s">
        <v>862</v>
      </c>
      <c r="E54" s="17" t="s">
        <v>863</v>
      </c>
      <c r="F54" s="20" t="s">
        <v>541</v>
      </c>
      <c r="G54" s="20" t="s">
        <v>697</v>
      </c>
      <c r="H54" s="22" t="s">
        <v>359</v>
      </c>
      <c r="I54" s="12">
        <v>2009</v>
      </c>
      <c r="J54" s="12">
        <v>1</v>
      </c>
      <c r="K54" s="5" t="s">
        <v>360</v>
      </c>
      <c r="L54" s="5" t="s">
        <v>7</v>
      </c>
      <c r="M54" s="12">
        <v>1</v>
      </c>
      <c r="N54" s="25" t="str">
        <f>HYPERLINK("http://www.tandfebooks.com/isbn/9780203880296")</f>
        <v>http://www.tandfebooks.com/isbn/9780203880296</v>
      </c>
    </row>
    <row r="55" spans="1:14" ht="13.5">
      <c r="A55" s="4">
        <v>354</v>
      </c>
      <c r="B55" s="5" t="s">
        <v>0</v>
      </c>
      <c r="C55" s="5" t="s">
        <v>369</v>
      </c>
      <c r="D55" s="17" t="s">
        <v>864</v>
      </c>
      <c r="E55" s="17" t="s">
        <v>865</v>
      </c>
      <c r="F55" s="20" t="s">
        <v>542</v>
      </c>
      <c r="G55" s="20" t="s">
        <v>698</v>
      </c>
      <c r="H55" s="22" t="s">
        <v>370</v>
      </c>
      <c r="I55" s="12">
        <v>2009</v>
      </c>
      <c r="J55" s="12">
        <v>1</v>
      </c>
      <c r="K55" s="5" t="s">
        <v>371</v>
      </c>
      <c r="L55" s="5" t="s">
        <v>7</v>
      </c>
      <c r="M55" s="12">
        <v>1</v>
      </c>
      <c r="N55" s="25" t="str">
        <f>HYPERLINK("http://www.tandfebooks.com/isbn/9780203861974")</f>
        <v>http://www.tandfebooks.com/isbn/9780203861974</v>
      </c>
    </row>
    <row r="56" spans="1:14" ht="13.5">
      <c r="A56" s="4">
        <v>355</v>
      </c>
      <c r="B56" s="5" t="s">
        <v>0</v>
      </c>
      <c r="C56" s="5" t="s">
        <v>376</v>
      </c>
      <c r="D56" s="17" t="s">
        <v>866</v>
      </c>
      <c r="E56" s="17" t="s">
        <v>867</v>
      </c>
      <c r="F56" s="20" t="s">
        <v>543</v>
      </c>
      <c r="G56" s="20" t="s">
        <v>699</v>
      </c>
      <c r="H56" s="22" t="s">
        <v>377</v>
      </c>
      <c r="I56" s="12">
        <v>2011</v>
      </c>
      <c r="J56" s="12">
        <v>1</v>
      </c>
      <c r="K56" s="7" t="s">
        <v>176</v>
      </c>
      <c r="L56" s="5" t="s">
        <v>7</v>
      </c>
      <c r="M56" s="12">
        <v>1</v>
      </c>
      <c r="N56" s="25" t="str">
        <f>HYPERLINK("http://www.tandfebooks.com/isbn/9780203828496")</f>
        <v>http://www.tandfebooks.com/isbn/9780203828496</v>
      </c>
    </row>
    <row r="57" spans="1:14" ht="13.5">
      <c r="A57" s="4">
        <v>356</v>
      </c>
      <c r="B57" s="5" t="s">
        <v>0</v>
      </c>
      <c r="C57" s="5" t="s">
        <v>25</v>
      </c>
      <c r="D57" s="17" t="s">
        <v>868</v>
      </c>
      <c r="E57" s="17" t="s">
        <v>869</v>
      </c>
      <c r="F57" s="20" t="s">
        <v>544</v>
      </c>
      <c r="G57" s="20" t="s">
        <v>700</v>
      </c>
      <c r="H57" s="22" t="s">
        <v>26</v>
      </c>
      <c r="I57" s="12">
        <v>2010</v>
      </c>
      <c r="J57" s="12">
        <v>5</v>
      </c>
      <c r="K57" s="5" t="s">
        <v>27</v>
      </c>
      <c r="L57" s="5" t="s">
        <v>7</v>
      </c>
      <c r="M57" s="12">
        <v>1</v>
      </c>
      <c r="N57" s="25" t="str">
        <f>HYPERLINK("http://www.tandfebooks.com/isbn/9780203872697")</f>
        <v>http://www.tandfebooks.com/isbn/9780203872697</v>
      </c>
    </row>
    <row r="58" spans="1:14" ht="13.5">
      <c r="A58" s="4">
        <v>357</v>
      </c>
      <c r="B58" s="5" t="s">
        <v>0</v>
      </c>
      <c r="C58" s="5" t="s">
        <v>381</v>
      </c>
      <c r="D58" s="17" t="s">
        <v>870</v>
      </c>
      <c r="E58" s="17" t="s">
        <v>871</v>
      </c>
      <c r="F58" s="20" t="s">
        <v>545</v>
      </c>
      <c r="G58" s="20" t="s">
        <v>701</v>
      </c>
      <c r="H58" s="22" t="s">
        <v>382</v>
      </c>
      <c r="I58" s="12">
        <v>2010</v>
      </c>
      <c r="J58" s="12">
        <v>1</v>
      </c>
      <c r="K58" s="5" t="s">
        <v>383</v>
      </c>
      <c r="L58" s="5" t="s">
        <v>7</v>
      </c>
      <c r="M58" s="12">
        <v>1</v>
      </c>
      <c r="N58" s="25" t="str">
        <f>HYPERLINK("http://www.tandfebooks.com/isbn/9780203873373")</f>
        <v>http://www.tandfebooks.com/isbn/9780203873373</v>
      </c>
    </row>
    <row r="59" spans="1:14" ht="13.5">
      <c r="A59" s="4">
        <v>358</v>
      </c>
      <c r="B59" s="5" t="s">
        <v>0</v>
      </c>
      <c r="C59" s="5" t="s">
        <v>372</v>
      </c>
      <c r="D59" s="17" t="s">
        <v>872</v>
      </c>
      <c r="E59" s="17" t="s">
        <v>873</v>
      </c>
      <c r="F59" s="20" t="s">
        <v>546</v>
      </c>
      <c r="G59" s="20" t="s">
        <v>702</v>
      </c>
      <c r="H59" s="22" t="s">
        <v>79</v>
      </c>
      <c r="I59" s="12">
        <v>2011</v>
      </c>
      <c r="J59" s="12">
        <v>1</v>
      </c>
      <c r="K59" s="5" t="s">
        <v>80</v>
      </c>
      <c r="L59" s="5" t="s">
        <v>7</v>
      </c>
      <c r="M59" s="12">
        <v>1</v>
      </c>
      <c r="N59" s="25" t="str">
        <f>HYPERLINK("http://www.tandfebooks.com/isbn/9780203837771")</f>
        <v>http://www.tandfebooks.com/isbn/9780203837771</v>
      </c>
    </row>
    <row r="60" spans="1:14" ht="13.5">
      <c r="A60" s="4">
        <v>359</v>
      </c>
      <c r="B60" s="5" t="s">
        <v>0</v>
      </c>
      <c r="C60" s="5" t="s">
        <v>84</v>
      </c>
      <c r="D60" s="17" t="s">
        <v>874</v>
      </c>
      <c r="E60" s="17" t="s">
        <v>875</v>
      </c>
      <c r="F60" s="20" t="s">
        <v>547</v>
      </c>
      <c r="G60" s="20" t="s">
        <v>703</v>
      </c>
      <c r="H60" s="22" t="s">
        <v>85</v>
      </c>
      <c r="I60" s="12">
        <v>2011</v>
      </c>
      <c r="J60" s="12">
        <v>1</v>
      </c>
      <c r="K60" s="5" t="s">
        <v>86</v>
      </c>
      <c r="L60" s="5" t="s">
        <v>7</v>
      </c>
      <c r="M60" s="12">
        <v>1</v>
      </c>
      <c r="N60" s="25" t="str">
        <f>HYPERLINK("http://www.tandfebooks.com/isbn/9780203815533")</f>
        <v>http://www.tandfebooks.com/isbn/9780203815533</v>
      </c>
    </row>
    <row r="61" spans="1:14" ht="13.5">
      <c r="A61" s="4">
        <v>360</v>
      </c>
      <c r="B61" s="5" t="s">
        <v>0</v>
      </c>
      <c r="C61" s="5" t="s">
        <v>394</v>
      </c>
      <c r="D61" s="17" t="s">
        <v>876</v>
      </c>
      <c r="E61" s="17" t="s">
        <v>877</v>
      </c>
      <c r="F61" s="20" t="s">
        <v>548</v>
      </c>
      <c r="G61" s="20" t="s">
        <v>704</v>
      </c>
      <c r="H61" s="22" t="s">
        <v>395</v>
      </c>
      <c r="I61" s="12">
        <v>2009</v>
      </c>
      <c r="J61" s="12">
        <v>1</v>
      </c>
      <c r="K61" s="5" t="s">
        <v>396</v>
      </c>
      <c r="L61" s="5" t="s">
        <v>7</v>
      </c>
      <c r="M61" s="12">
        <v>1</v>
      </c>
      <c r="N61" s="25" t="str">
        <f>HYPERLINK("http://www.tandfebooks.com/isbn/9780203642818")</f>
        <v>http://www.tandfebooks.com/isbn/9780203642818</v>
      </c>
    </row>
    <row r="62" spans="1:14" ht="13.5">
      <c r="A62" s="4">
        <v>361</v>
      </c>
      <c r="B62" s="5" t="s">
        <v>0</v>
      </c>
      <c r="C62" s="5" t="s">
        <v>311</v>
      </c>
      <c r="D62" s="17" t="s">
        <v>878</v>
      </c>
      <c r="E62" s="17" t="s">
        <v>879</v>
      </c>
      <c r="F62" s="20" t="s">
        <v>549</v>
      </c>
      <c r="G62" s="20" t="s">
        <v>705</v>
      </c>
      <c r="H62" s="22" t="s">
        <v>45</v>
      </c>
      <c r="I62" s="12">
        <v>2010</v>
      </c>
      <c r="J62" s="12">
        <v>1</v>
      </c>
      <c r="K62" s="5" t="s">
        <v>46</v>
      </c>
      <c r="L62" s="5" t="s">
        <v>7</v>
      </c>
      <c r="M62" s="12">
        <v>1</v>
      </c>
      <c r="N62" s="25" t="str">
        <f>HYPERLINK("http://www.tandfebooks.com/isbn/9780203167656")</f>
        <v>http://www.tandfebooks.com/isbn/9780203167656</v>
      </c>
    </row>
    <row r="63" spans="1:14" ht="13.5">
      <c r="A63" s="4">
        <v>362</v>
      </c>
      <c r="B63" s="5" t="s">
        <v>0</v>
      </c>
      <c r="C63" s="5" t="s">
        <v>358</v>
      </c>
      <c r="D63" s="17" t="s">
        <v>880</v>
      </c>
      <c r="E63" s="17" t="s">
        <v>881</v>
      </c>
      <c r="F63" s="20" t="s">
        <v>550</v>
      </c>
      <c r="G63" s="20" t="s">
        <v>706</v>
      </c>
      <c r="H63" s="22" t="s">
        <v>49</v>
      </c>
      <c r="I63" s="12">
        <v>2010</v>
      </c>
      <c r="J63" s="12">
        <v>1</v>
      </c>
      <c r="K63" s="5" t="s">
        <v>50</v>
      </c>
      <c r="L63" s="5" t="s">
        <v>7</v>
      </c>
      <c r="M63" s="12">
        <v>1</v>
      </c>
      <c r="N63" s="25" t="str">
        <f>HYPERLINK("http://www.tandfebooks.com/isbn/9780203853184")</f>
        <v>http://www.tandfebooks.com/isbn/9780203853184</v>
      </c>
    </row>
    <row r="64" spans="1:14" ht="13.5">
      <c r="A64" s="4">
        <v>363</v>
      </c>
      <c r="B64" s="5" t="s">
        <v>0</v>
      </c>
      <c r="C64" s="5" t="s">
        <v>52</v>
      </c>
      <c r="D64" s="17" t="s">
        <v>882</v>
      </c>
      <c r="E64" s="17" t="s">
        <v>883</v>
      </c>
      <c r="F64" s="20" t="s">
        <v>551</v>
      </c>
      <c r="G64" s="20" t="s">
        <v>707</v>
      </c>
      <c r="H64" s="22" t="s">
        <v>53</v>
      </c>
      <c r="I64" s="12">
        <v>2010</v>
      </c>
      <c r="J64" s="12">
        <v>1</v>
      </c>
      <c r="K64" s="5" t="s">
        <v>54</v>
      </c>
      <c r="L64" s="5" t="s">
        <v>7</v>
      </c>
      <c r="M64" s="12">
        <v>1</v>
      </c>
      <c r="N64" s="25" t="str">
        <f>HYPERLINK("http://www.tandfebooks.com/isbn/9780203869864")</f>
        <v>http://www.tandfebooks.com/isbn/9780203869864</v>
      </c>
    </row>
    <row r="65" spans="1:14" ht="13.5">
      <c r="A65" s="4">
        <v>364</v>
      </c>
      <c r="B65" s="5" t="s">
        <v>0</v>
      </c>
      <c r="C65" s="5" t="s">
        <v>55</v>
      </c>
      <c r="D65" s="17" t="s">
        <v>884</v>
      </c>
      <c r="E65" s="17" t="s">
        <v>885</v>
      </c>
      <c r="F65" s="20" t="s">
        <v>552</v>
      </c>
      <c r="G65" s="20" t="s">
        <v>708</v>
      </c>
      <c r="H65" s="22" t="s">
        <v>56</v>
      </c>
      <c r="I65" s="12">
        <v>2010</v>
      </c>
      <c r="J65" s="12">
        <v>1</v>
      </c>
      <c r="K65" s="5" t="s">
        <v>57</v>
      </c>
      <c r="L65" s="5" t="s">
        <v>7</v>
      </c>
      <c r="M65" s="12">
        <v>1</v>
      </c>
      <c r="N65" s="25" t="str">
        <f>HYPERLINK("http://www.tandfebooks.com/isbn/9780203854792")</f>
        <v>http://www.tandfebooks.com/isbn/9780203854792</v>
      </c>
    </row>
    <row r="66" spans="1:14" ht="13.5">
      <c r="A66" s="4">
        <v>365</v>
      </c>
      <c r="B66" s="5" t="s">
        <v>0</v>
      </c>
      <c r="C66" s="5" t="s">
        <v>28</v>
      </c>
      <c r="D66" s="17" t="s">
        <v>886</v>
      </c>
      <c r="E66" s="17" t="s">
        <v>887</v>
      </c>
      <c r="F66" s="20" t="s">
        <v>553</v>
      </c>
      <c r="G66" s="20" t="s">
        <v>90</v>
      </c>
      <c r="H66" s="22" t="s">
        <v>29</v>
      </c>
      <c r="I66" s="12">
        <v>2010</v>
      </c>
      <c r="J66" s="12">
        <v>1</v>
      </c>
      <c r="K66" s="7" t="s">
        <v>177</v>
      </c>
      <c r="L66" s="5" t="s">
        <v>7</v>
      </c>
      <c r="M66" s="12">
        <v>1</v>
      </c>
      <c r="N66" s="25" t="str">
        <f>HYPERLINK("http://www.tandfebooks.com/isbn/9780203842072")</f>
        <v>http://www.tandfebooks.com/isbn/9780203842072</v>
      </c>
    </row>
    <row r="67" spans="1:14" ht="13.5">
      <c r="A67" s="4">
        <v>366</v>
      </c>
      <c r="B67" s="5" t="s">
        <v>0</v>
      </c>
      <c r="C67" s="5" t="s">
        <v>61</v>
      </c>
      <c r="D67" s="17" t="s">
        <v>888</v>
      </c>
      <c r="E67" s="17" t="s">
        <v>889</v>
      </c>
      <c r="F67" s="20" t="s">
        <v>554</v>
      </c>
      <c r="G67" s="20" t="s">
        <v>91</v>
      </c>
      <c r="H67" s="22" t="s">
        <v>62</v>
      </c>
      <c r="I67" s="12">
        <v>2011</v>
      </c>
      <c r="J67" s="12">
        <v>1</v>
      </c>
      <c r="K67" s="5" t="s">
        <v>63</v>
      </c>
      <c r="L67" s="5" t="s">
        <v>7</v>
      </c>
      <c r="M67" s="12">
        <v>1</v>
      </c>
      <c r="N67" s="25" t="str">
        <f>HYPERLINK("http://www.tandfebooks.com/isbn/9780203844748")</f>
        <v>http://www.tandfebooks.com/isbn/9780203844748</v>
      </c>
    </row>
    <row r="68" spans="1:14" ht="13.5">
      <c r="A68" s="4">
        <v>367</v>
      </c>
      <c r="B68" s="5" t="s">
        <v>0</v>
      </c>
      <c r="C68" s="5" t="s">
        <v>470</v>
      </c>
      <c r="D68" s="17" t="s">
        <v>890</v>
      </c>
      <c r="E68" s="17" t="s">
        <v>891</v>
      </c>
      <c r="F68" s="20" t="s">
        <v>555</v>
      </c>
      <c r="G68" s="20" t="s">
        <v>92</v>
      </c>
      <c r="H68" s="22" t="s">
        <v>471</v>
      </c>
      <c r="I68" s="12">
        <v>2009</v>
      </c>
      <c r="J68" s="12">
        <v>1</v>
      </c>
      <c r="K68" s="7" t="s">
        <v>178</v>
      </c>
      <c r="L68" s="5" t="s">
        <v>15</v>
      </c>
      <c r="M68" s="12">
        <v>1</v>
      </c>
      <c r="N68" s="25" t="str">
        <f>HYPERLINK("http://www.tandfebooks.com/isbn/9780203837962")</f>
        <v>http://www.tandfebooks.com/isbn/9780203837962</v>
      </c>
    </row>
    <row r="69" spans="1:14" ht="13.5">
      <c r="A69" s="4">
        <v>368</v>
      </c>
      <c r="B69" s="5" t="s">
        <v>0</v>
      </c>
      <c r="C69" s="5" t="s">
        <v>64</v>
      </c>
      <c r="D69" s="17" t="s">
        <v>892</v>
      </c>
      <c r="E69" s="17" t="s">
        <v>893</v>
      </c>
      <c r="F69" s="20" t="s">
        <v>556</v>
      </c>
      <c r="G69" s="20" t="s">
        <v>93</v>
      </c>
      <c r="H69" s="22" t="s">
        <v>65</v>
      </c>
      <c r="I69" s="12">
        <v>2010</v>
      </c>
      <c r="J69" s="12">
        <v>1</v>
      </c>
      <c r="K69" s="5" t="s">
        <v>66</v>
      </c>
      <c r="L69" s="5" t="s">
        <v>7</v>
      </c>
      <c r="M69" s="12">
        <v>1</v>
      </c>
      <c r="N69" s="25" t="str">
        <f>HYPERLINK("http://www.tandfebooks.com/isbn/9780203840634")</f>
        <v>http://www.tandfebooks.com/isbn/9780203840634</v>
      </c>
    </row>
    <row r="70" spans="1:14" ht="13.5">
      <c r="A70" s="4">
        <v>369</v>
      </c>
      <c r="B70" s="5" t="s">
        <v>0</v>
      </c>
      <c r="C70" s="5" t="s">
        <v>67</v>
      </c>
      <c r="D70" s="17" t="s">
        <v>894</v>
      </c>
      <c r="E70" s="17" t="s">
        <v>895</v>
      </c>
      <c r="F70" s="20" t="s">
        <v>557</v>
      </c>
      <c r="G70" s="20" t="s">
        <v>94</v>
      </c>
      <c r="H70" s="22" t="s">
        <v>68</v>
      </c>
      <c r="I70" s="12">
        <v>2010</v>
      </c>
      <c r="J70" s="13">
        <v>2</v>
      </c>
      <c r="K70" s="7" t="s">
        <v>179</v>
      </c>
      <c r="L70" s="5" t="s">
        <v>7</v>
      </c>
      <c r="M70" s="12">
        <v>1</v>
      </c>
      <c r="N70" s="25" t="str">
        <f>HYPERLINK("http://www.tandfebooks.com/isbn/9781849775144")</f>
        <v>http://www.tandfebooks.com/isbn/9781849775144</v>
      </c>
    </row>
    <row r="71" spans="1:14" ht="13.5">
      <c r="A71" s="4">
        <v>370</v>
      </c>
      <c r="B71" s="5" t="s">
        <v>0</v>
      </c>
      <c r="C71" s="5" t="s">
        <v>69</v>
      </c>
      <c r="D71" s="17" t="s">
        <v>896</v>
      </c>
      <c r="E71" s="17" t="s">
        <v>897</v>
      </c>
      <c r="F71" s="20" t="s">
        <v>558</v>
      </c>
      <c r="G71" s="20" t="s">
        <v>95</v>
      </c>
      <c r="H71" s="22" t="s">
        <v>70</v>
      </c>
      <c r="I71" s="12">
        <v>2010</v>
      </c>
      <c r="J71" s="12">
        <v>1</v>
      </c>
      <c r="K71" s="7" t="s">
        <v>180</v>
      </c>
      <c r="L71" s="5" t="s">
        <v>354</v>
      </c>
      <c r="M71" s="12">
        <v>1</v>
      </c>
      <c r="N71" s="25" t="str">
        <f>HYPERLINK("http://www.tandfebooks.com/isbn/9780203857052")</f>
        <v>http://www.tandfebooks.com/isbn/9780203857052</v>
      </c>
    </row>
    <row r="72" spans="1:14" ht="13.5">
      <c r="A72" s="4">
        <v>371</v>
      </c>
      <c r="B72" s="5" t="s">
        <v>0</v>
      </c>
      <c r="C72" s="5" t="s">
        <v>30</v>
      </c>
      <c r="D72" s="17" t="s">
        <v>898</v>
      </c>
      <c r="E72" s="17" t="s">
        <v>899</v>
      </c>
      <c r="F72" s="20" t="s">
        <v>559</v>
      </c>
      <c r="G72" s="20" t="s">
        <v>96</v>
      </c>
      <c r="H72" s="22" t="s">
        <v>31</v>
      </c>
      <c r="I72" s="12">
        <v>2009</v>
      </c>
      <c r="J72" s="12">
        <v>1</v>
      </c>
      <c r="K72" s="5" t="s">
        <v>32</v>
      </c>
      <c r="L72" s="5" t="s">
        <v>7</v>
      </c>
      <c r="M72" s="12">
        <v>1</v>
      </c>
      <c r="N72" s="25" t="str">
        <f>HYPERLINK("http://www.tandfebooks.com/isbn/9780203880692")</f>
        <v>http://www.tandfebooks.com/isbn/9780203880692</v>
      </c>
    </row>
    <row r="73" spans="1:14" ht="13.5">
      <c r="A73" s="4">
        <v>372</v>
      </c>
      <c r="B73" s="5" t="s">
        <v>0</v>
      </c>
      <c r="C73" s="5" t="s">
        <v>71</v>
      </c>
      <c r="D73" s="17" t="s">
        <v>900</v>
      </c>
      <c r="E73" s="17" t="s">
        <v>901</v>
      </c>
      <c r="F73" s="20" t="s">
        <v>560</v>
      </c>
      <c r="G73" s="20" t="s">
        <v>97</v>
      </c>
      <c r="H73" s="22" t="s">
        <v>72</v>
      </c>
      <c r="I73" s="12">
        <v>2010</v>
      </c>
      <c r="J73" s="12">
        <v>1</v>
      </c>
      <c r="K73" s="7" t="s">
        <v>181</v>
      </c>
      <c r="L73" s="5" t="s">
        <v>7</v>
      </c>
      <c r="M73" s="12">
        <v>1</v>
      </c>
      <c r="N73" s="25" t="str">
        <f>HYPERLINK("http://www.tandfebooks.com/isbn/9780203884324")</f>
        <v>http://www.tandfebooks.com/isbn/9780203884324</v>
      </c>
    </row>
    <row r="74" spans="1:14" ht="13.5">
      <c r="A74" s="4">
        <v>373</v>
      </c>
      <c r="B74" s="5" t="s">
        <v>0</v>
      </c>
      <c r="C74" s="5" t="s">
        <v>75</v>
      </c>
      <c r="D74" s="17" t="s">
        <v>902</v>
      </c>
      <c r="E74" s="17" t="s">
        <v>903</v>
      </c>
      <c r="F74" s="20" t="s">
        <v>561</v>
      </c>
      <c r="G74" s="20" t="s">
        <v>98</v>
      </c>
      <c r="H74" s="22" t="s">
        <v>76</v>
      </c>
      <c r="I74" s="12">
        <v>2010</v>
      </c>
      <c r="J74" s="12">
        <v>1</v>
      </c>
      <c r="K74" s="7" t="s">
        <v>182</v>
      </c>
      <c r="L74" s="5" t="s">
        <v>7</v>
      </c>
      <c r="M74" s="12">
        <v>1</v>
      </c>
      <c r="N74" s="25" t="str">
        <f>HYPERLINK("http://www.tandfebooks.com/isbn/9780203827871")</f>
        <v>http://www.tandfebooks.com/isbn/9780203827871</v>
      </c>
    </row>
    <row r="75" spans="1:14" ht="13.5">
      <c r="A75" s="4">
        <v>374</v>
      </c>
      <c r="B75" s="5" t="s">
        <v>0</v>
      </c>
      <c r="C75" s="5" t="s">
        <v>77</v>
      </c>
      <c r="D75" s="17" t="s">
        <v>904</v>
      </c>
      <c r="E75" s="17" t="s">
        <v>905</v>
      </c>
      <c r="F75" s="20" t="s">
        <v>562</v>
      </c>
      <c r="G75" s="20" t="s">
        <v>99</v>
      </c>
      <c r="H75" s="22" t="s">
        <v>78</v>
      </c>
      <c r="I75" s="12">
        <v>2010</v>
      </c>
      <c r="J75" s="12">
        <v>1</v>
      </c>
      <c r="K75" s="5" t="s">
        <v>183</v>
      </c>
      <c r="L75" s="5" t="s">
        <v>15</v>
      </c>
      <c r="M75" s="12">
        <v>1</v>
      </c>
      <c r="N75" s="25" t="str">
        <f>HYPERLINK("http://www.tandfebooks.com/isbn/9780203848043")</f>
        <v>http://www.tandfebooks.com/isbn/9780203848043</v>
      </c>
    </row>
    <row r="76" spans="1:14" ht="13.5">
      <c r="A76" s="4">
        <v>375</v>
      </c>
      <c r="B76" s="5" t="s">
        <v>0</v>
      </c>
      <c r="C76" s="5" t="s">
        <v>4</v>
      </c>
      <c r="D76" s="17" t="s">
        <v>906</v>
      </c>
      <c r="E76" s="17" t="s">
        <v>907</v>
      </c>
      <c r="F76" s="20" t="s">
        <v>563</v>
      </c>
      <c r="G76" s="20" t="s">
        <v>100</v>
      </c>
      <c r="H76" s="22" t="s">
        <v>402</v>
      </c>
      <c r="I76" s="12">
        <v>2011</v>
      </c>
      <c r="J76" s="12">
        <v>1</v>
      </c>
      <c r="K76" s="5" t="s">
        <v>347</v>
      </c>
      <c r="L76" s="5" t="s">
        <v>7</v>
      </c>
      <c r="M76" s="12">
        <v>1</v>
      </c>
      <c r="N76" s="25" t="str">
        <f>HYPERLINK("http://www.tandfebooks.com/isbn/9780203846360")</f>
        <v>http://www.tandfebooks.com/isbn/9780203846360</v>
      </c>
    </row>
    <row r="77" spans="1:14" ht="13.5">
      <c r="A77" s="4">
        <v>376</v>
      </c>
      <c r="B77" s="5" t="s">
        <v>0</v>
      </c>
      <c r="C77" s="5" t="s">
        <v>4</v>
      </c>
      <c r="D77" s="17" t="s">
        <v>908</v>
      </c>
      <c r="E77" s="17" t="s">
        <v>909</v>
      </c>
      <c r="F77" s="20" t="s">
        <v>564</v>
      </c>
      <c r="G77" s="20" t="s">
        <v>101</v>
      </c>
      <c r="H77" s="22" t="s">
        <v>403</v>
      </c>
      <c r="I77" s="12">
        <v>2011</v>
      </c>
      <c r="J77" s="12">
        <v>1</v>
      </c>
      <c r="K77" s="5" t="s">
        <v>347</v>
      </c>
      <c r="L77" s="5" t="s">
        <v>7</v>
      </c>
      <c r="M77" s="12">
        <v>1</v>
      </c>
      <c r="N77" s="25" t="str">
        <f>HYPERLINK("http://www.tandfebooks.com/isbn/9780203846131")</f>
        <v>http://www.tandfebooks.com/isbn/9780203846131</v>
      </c>
    </row>
    <row r="78" spans="1:14" ht="13.5">
      <c r="A78" s="4">
        <v>377</v>
      </c>
      <c r="B78" s="5" t="s">
        <v>0</v>
      </c>
      <c r="C78" s="5" t="s">
        <v>10</v>
      </c>
      <c r="D78" s="17" t="s">
        <v>910</v>
      </c>
      <c r="E78" s="17" t="s">
        <v>911</v>
      </c>
      <c r="F78" s="20" t="s">
        <v>565</v>
      </c>
      <c r="G78" s="20" t="s">
        <v>102</v>
      </c>
      <c r="H78" s="22" t="s">
        <v>11</v>
      </c>
      <c r="I78" s="12">
        <v>2009</v>
      </c>
      <c r="J78" s="12">
        <v>1</v>
      </c>
      <c r="K78" s="5" t="s">
        <v>12</v>
      </c>
      <c r="L78" s="5" t="s">
        <v>7</v>
      </c>
      <c r="M78" s="12">
        <v>1</v>
      </c>
      <c r="N78" s="25" t="str">
        <f>HYPERLINK("http://www.tandfebooks.com/isbn/9780080942643")</f>
        <v>http://www.tandfebooks.com/isbn/9780080942643</v>
      </c>
    </row>
    <row r="79" spans="1:14" ht="13.5">
      <c r="A79" s="4">
        <v>378</v>
      </c>
      <c r="B79" s="5" t="s">
        <v>0</v>
      </c>
      <c r="C79" s="5" t="s">
        <v>404</v>
      </c>
      <c r="D79" s="17" t="s">
        <v>868</v>
      </c>
      <c r="E79" s="17" t="s">
        <v>869</v>
      </c>
      <c r="F79" s="20" t="s">
        <v>566</v>
      </c>
      <c r="G79" s="20" t="s">
        <v>103</v>
      </c>
      <c r="H79" s="22" t="s">
        <v>405</v>
      </c>
      <c r="I79" s="12">
        <v>2009</v>
      </c>
      <c r="J79" s="12">
        <v>1</v>
      </c>
      <c r="K79" s="5" t="s">
        <v>406</v>
      </c>
      <c r="L79" s="5" t="s">
        <v>7</v>
      </c>
      <c r="M79" s="12">
        <v>1</v>
      </c>
      <c r="N79" s="25" t="str">
        <f>HYPERLINK("http://www.tandfebooks.com/isbn/9780203874400")</f>
        <v>http://www.tandfebooks.com/isbn/9780203874400</v>
      </c>
    </row>
    <row r="80" spans="1:14" ht="13.5">
      <c r="A80" s="4">
        <v>379</v>
      </c>
      <c r="B80" s="5" t="s">
        <v>0</v>
      </c>
      <c r="C80" s="5" t="s">
        <v>303</v>
      </c>
      <c r="D80" s="17" t="s">
        <v>912</v>
      </c>
      <c r="E80" s="17" t="s">
        <v>913</v>
      </c>
      <c r="F80" s="20" t="s">
        <v>567</v>
      </c>
      <c r="G80" s="20" t="s">
        <v>104</v>
      </c>
      <c r="H80" s="22" t="s">
        <v>413</v>
      </c>
      <c r="I80" s="12">
        <v>2011</v>
      </c>
      <c r="J80" s="12">
        <v>1</v>
      </c>
      <c r="K80" s="5" t="s">
        <v>414</v>
      </c>
      <c r="L80" s="5" t="s">
        <v>15</v>
      </c>
      <c r="M80" s="12">
        <v>1</v>
      </c>
      <c r="N80" s="25" t="str">
        <f>HYPERLINK("http://www.tandfebooks.com/isbn/9780203840818")</f>
        <v>http://www.tandfebooks.com/isbn/9780203840818</v>
      </c>
    </row>
    <row r="81" spans="1:14" ht="13.5">
      <c r="A81" s="4">
        <v>380</v>
      </c>
      <c r="B81" s="5" t="s">
        <v>0</v>
      </c>
      <c r="C81" s="5" t="s">
        <v>472</v>
      </c>
      <c r="D81" s="17" t="s">
        <v>822</v>
      </c>
      <c r="E81" s="17" t="s">
        <v>790</v>
      </c>
      <c r="F81" s="20" t="s">
        <v>568</v>
      </c>
      <c r="G81" s="20" t="s">
        <v>105</v>
      </c>
      <c r="H81" s="22" t="s">
        <v>473</v>
      </c>
      <c r="I81" s="12">
        <v>2010</v>
      </c>
      <c r="J81" s="12">
        <v>1</v>
      </c>
      <c r="K81" s="5" t="s">
        <v>474</v>
      </c>
      <c r="L81" s="5" t="s">
        <v>7</v>
      </c>
      <c r="M81" s="12">
        <v>1</v>
      </c>
      <c r="N81" s="25" t="str">
        <f>HYPERLINK("http://www.tandfebooks.com/isbn/9780203866955")</f>
        <v>http://www.tandfebooks.com/isbn/9780203866955</v>
      </c>
    </row>
    <row r="82" spans="1:14" ht="13.5">
      <c r="A82" s="4">
        <v>381</v>
      </c>
      <c r="B82" s="5" t="s">
        <v>0</v>
      </c>
      <c r="C82" s="5" t="s">
        <v>4</v>
      </c>
      <c r="D82" s="17" t="s">
        <v>914</v>
      </c>
      <c r="E82" s="17" t="s">
        <v>915</v>
      </c>
      <c r="F82" s="20" t="s">
        <v>569</v>
      </c>
      <c r="G82" s="20" t="s">
        <v>106</v>
      </c>
      <c r="H82" s="22" t="s">
        <v>415</v>
      </c>
      <c r="I82" s="12">
        <v>2011</v>
      </c>
      <c r="J82" s="12">
        <v>1</v>
      </c>
      <c r="K82" s="5" t="s">
        <v>416</v>
      </c>
      <c r="L82" s="5" t="s">
        <v>7</v>
      </c>
      <c r="M82" s="12">
        <v>1</v>
      </c>
      <c r="N82" s="25" t="str">
        <f>HYPERLINK("http://www.tandfebooks.com/isbn/9780203836408")</f>
        <v>http://www.tandfebooks.com/isbn/9780203836408</v>
      </c>
    </row>
    <row r="83" spans="1:14" ht="13.5">
      <c r="A83" s="4">
        <v>382</v>
      </c>
      <c r="B83" s="5" t="s">
        <v>0</v>
      </c>
      <c r="C83" s="5" t="s">
        <v>417</v>
      </c>
      <c r="D83" s="17" t="s">
        <v>916</v>
      </c>
      <c r="E83" s="17" t="s">
        <v>917</v>
      </c>
      <c r="F83" s="20" t="s">
        <v>570</v>
      </c>
      <c r="G83" s="20" t="s">
        <v>107</v>
      </c>
      <c r="H83" s="22" t="s">
        <v>418</v>
      </c>
      <c r="I83" s="12">
        <v>2011</v>
      </c>
      <c r="J83" s="12">
        <v>1</v>
      </c>
      <c r="K83" s="7" t="s">
        <v>184</v>
      </c>
      <c r="L83" s="5" t="s">
        <v>7</v>
      </c>
      <c r="M83" s="12">
        <v>1</v>
      </c>
      <c r="N83" s="25" t="str">
        <f>HYPERLINK("http://www.tandfebooks.com/isbn/9780203829394")</f>
        <v>http://www.tandfebooks.com/isbn/9780203829394</v>
      </c>
    </row>
    <row r="84" spans="1:14" ht="13.5">
      <c r="A84" s="4">
        <v>383</v>
      </c>
      <c r="B84" s="5" t="s">
        <v>0</v>
      </c>
      <c r="C84" s="5" t="s">
        <v>419</v>
      </c>
      <c r="D84" s="17" t="s">
        <v>918</v>
      </c>
      <c r="E84" s="17" t="s">
        <v>919</v>
      </c>
      <c r="F84" s="20" t="s">
        <v>571</v>
      </c>
      <c r="G84" s="20" t="s">
        <v>108</v>
      </c>
      <c r="H84" s="22" t="s">
        <v>420</v>
      </c>
      <c r="I84" s="12">
        <v>2012</v>
      </c>
      <c r="J84" s="12">
        <v>1</v>
      </c>
      <c r="K84" s="7" t="s">
        <v>185</v>
      </c>
      <c r="L84" s="5" t="s">
        <v>7</v>
      </c>
      <c r="M84" s="12">
        <v>1</v>
      </c>
      <c r="N84" s="25" t="str">
        <f>HYPERLINK("http://www.tandfebooks.com/isbn/9780203813607")</f>
        <v>http://www.tandfebooks.com/isbn/9780203813607</v>
      </c>
    </row>
    <row r="85" spans="1:14" ht="13.5">
      <c r="A85" s="4">
        <v>384</v>
      </c>
      <c r="B85" s="5" t="s">
        <v>0</v>
      </c>
      <c r="C85" s="5" t="s">
        <v>421</v>
      </c>
      <c r="D85" s="17" t="s">
        <v>920</v>
      </c>
      <c r="E85" s="17" t="s">
        <v>921</v>
      </c>
      <c r="F85" s="20" t="s">
        <v>572</v>
      </c>
      <c r="G85" s="20" t="s">
        <v>109</v>
      </c>
      <c r="H85" s="22" t="s">
        <v>422</v>
      </c>
      <c r="I85" s="12">
        <v>2009</v>
      </c>
      <c r="J85" s="12">
        <v>1</v>
      </c>
      <c r="K85" s="5" t="s">
        <v>423</v>
      </c>
      <c r="L85" s="5" t="s">
        <v>7</v>
      </c>
      <c r="M85" s="12">
        <v>1</v>
      </c>
      <c r="N85" s="25" t="str">
        <f>HYPERLINK("http://www.tandfebooks.com/isbn/9780203875919")</f>
        <v>http://www.tandfebooks.com/isbn/9780203875919</v>
      </c>
    </row>
    <row r="86" spans="1:14" ht="13.5">
      <c r="A86" s="4">
        <v>385</v>
      </c>
      <c r="B86" s="5" t="s">
        <v>0</v>
      </c>
      <c r="C86" s="5" t="s">
        <v>427</v>
      </c>
      <c r="D86" s="17" t="s">
        <v>922</v>
      </c>
      <c r="E86" s="17" t="s">
        <v>923</v>
      </c>
      <c r="F86" s="20" t="s">
        <v>573</v>
      </c>
      <c r="G86" s="20" t="s">
        <v>110</v>
      </c>
      <c r="H86" s="22" t="s">
        <v>428</v>
      </c>
      <c r="I86" s="12">
        <v>2009</v>
      </c>
      <c r="J86" s="12">
        <v>1</v>
      </c>
      <c r="K86" s="7" t="s">
        <v>186</v>
      </c>
      <c r="L86" s="5" t="s">
        <v>7</v>
      </c>
      <c r="M86" s="12">
        <v>1</v>
      </c>
      <c r="N86" s="25" t="str">
        <f>HYPERLINK("http://www.tandfebooks.com/isbn/9780203873090")</f>
        <v>http://www.tandfebooks.com/isbn/9780203873090</v>
      </c>
    </row>
    <row r="87" spans="1:14" ht="13.5">
      <c r="A87" s="4">
        <v>386</v>
      </c>
      <c r="B87" s="5" t="s">
        <v>0</v>
      </c>
      <c r="C87" s="5" t="s">
        <v>33</v>
      </c>
      <c r="D87" s="17" t="s">
        <v>924</v>
      </c>
      <c r="E87" s="17" t="s">
        <v>925</v>
      </c>
      <c r="F87" s="20" t="s">
        <v>574</v>
      </c>
      <c r="G87" s="20" t="s">
        <v>111</v>
      </c>
      <c r="H87" s="22" t="s">
        <v>34</v>
      </c>
      <c r="I87" s="12">
        <v>2010</v>
      </c>
      <c r="J87" s="12">
        <v>1</v>
      </c>
      <c r="K87" s="5" t="s">
        <v>35</v>
      </c>
      <c r="L87" s="5" t="s">
        <v>7</v>
      </c>
      <c r="M87" s="12">
        <v>1</v>
      </c>
      <c r="N87" s="25" t="str">
        <f>HYPERLINK("http://www.tandfebooks.com/isbn/9780203846742")</f>
        <v>http://www.tandfebooks.com/isbn/9780203846742</v>
      </c>
    </row>
    <row r="88" spans="1:14" ht="13.5">
      <c r="A88" s="4">
        <v>387</v>
      </c>
      <c r="B88" s="5" t="s">
        <v>0</v>
      </c>
      <c r="C88" s="5" t="s">
        <v>407</v>
      </c>
      <c r="D88" s="17" t="s">
        <v>926</v>
      </c>
      <c r="E88" s="17" t="s">
        <v>927</v>
      </c>
      <c r="F88" s="20" t="s">
        <v>575</v>
      </c>
      <c r="G88" s="20" t="s">
        <v>112</v>
      </c>
      <c r="H88" s="22" t="s">
        <v>429</v>
      </c>
      <c r="I88" s="12">
        <v>2010</v>
      </c>
      <c r="J88" s="12">
        <v>1</v>
      </c>
      <c r="K88" s="7" t="s">
        <v>187</v>
      </c>
      <c r="L88" s="5" t="s">
        <v>7</v>
      </c>
      <c r="M88" s="12">
        <v>1</v>
      </c>
      <c r="N88" s="25" t="str">
        <f>HYPERLINK("http://www.tandfebooks.com/isbn/9780203863381")</f>
        <v>http://www.tandfebooks.com/isbn/9780203863381</v>
      </c>
    </row>
    <row r="89" spans="1:14" ht="13.5">
      <c r="A89" s="4">
        <v>388</v>
      </c>
      <c r="B89" s="5" t="s">
        <v>0</v>
      </c>
      <c r="C89" s="5" t="s">
        <v>237</v>
      </c>
      <c r="D89" s="17" t="s">
        <v>928</v>
      </c>
      <c r="E89" s="17" t="s">
        <v>929</v>
      </c>
      <c r="F89" s="20" t="s">
        <v>576</v>
      </c>
      <c r="G89" s="20" t="s">
        <v>113</v>
      </c>
      <c r="H89" s="22" t="s">
        <v>432</v>
      </c>
      <c r="I89" s="12">
        <v>2009</v>
      </c>
      <c r="J89" s="12">
        <v>1</v>
      </c>
      <c r="K89" s="7" t="s">
        <v>188</v>
      </c>
      <c r="L89" s="5" t="s">
        <v>7</v>
      </c>
      <c r="M89" s="12">
        <v>1</v>
      </c>
      <c r="N89" s="25" t="str">
        <f>HYPERLINK("http://www.tandfebooks.com/isbn/9781849770231")</f>
        <v>http://www.tandfebooks.com/isbn/9781849770231</v>
      </c>
    </row>
    <row r="90" spans="1:14" ht="13.5">
      <c r="A90" s="4">
        <v>389</v>
      </c>
      <c r="B90" s="5" t="s">
        <v>0</v>
      </c>
      <c r="C90" s="5" t="s">
        <v>226</v>
      </c>
      <c r="D90" s="17" t="s">
        <v>930</v>
      </c>
      <c r="E90" s="17" t="s">
        <v>931</v>
      </c>
      <c r="F90" s="20" t="s">
        <v>577</v>
      </c>
      <c r="G90" s="20" t="s">
        <v>114</v>
      </c>
      <c r="H90" s="22" t="s">
        <v>439</v>
      </c>
      <c r="I90" s="12">
        <v>2010</v>
      </c>
      <c r="J90" s="12">
        <v>1</v>
      </c>
      <c r="K90" s="5" t="s">
        <v>440</v>
      </c>
      <c r="L90" s="5" t="s">
        <v>7</v>
      </c>
      <c r="M90" s="12">
        <v>1</v>
      </c>
      <c r="N90" s="25" t="str">
        <f>HYPERLINK("http://www.tandfebooks.com/isbn/9780203893517")</f>
        <v>http://www.tandfebooks.com/isbn/9780203893517</v>
      </c>
    </row>
    <row r="91" spans="1:14" ht="13.5">
      <c r="A91" s="4">
        <v>390</v>
      </c>
      <c r="B91" s="5" t="s">
        <v>0</v>
      </c>
      <c r="C91" s="5" t="s">
        <v>441</v>
      </c>
      <c r="D91" s="17" t="s">
        <v>932</v>
      </c>
      <c r="E91" s="17" t="s">
        <v>933</v>
      </c>
      <c r="F91" s="20" t="s">
        <v>578</v>
      </c>
      <c r="G91" s="20" t="s">
        <v>115</v>
      </c>
      <c r="H91" s="22" t="s">
        <v>442</v>
      </c>
      <c r="I91" s="12">
        <v>2009</v>
      </c>
      <c r="J91" s="12">
        <v>1</v>
      </c>
      <c r="K91" s="5" t="s">
        <v>443</v>
      </c>
      <c r="L91" s="5" t="s">
        <v>7</v>
      </c>
      <c r="M91" s="12">
        <v>1</v>
      </c>
      <c r="N91" s="25" t="str">
        <f>HYPERLINK("http://www.tandfebooks.com/isbn/9780203884300")</f>
        <v>http://www.tandfebooks.com/isbn/9780203884300</v>
      </c>
    </row>
    <row r="92" spans="1:14" ht="13.5">
      <c r="A92" s="4">
        <v>391</v>
      </c>
      <c r="B92" s="5" t="s">
        <v>0</v>
      </c>
      <c r="C92" s="5" t="s">
        <v>446</v>
      </c>
      <c r="D92" s="17" t="s">
        <v>934</v>
      </c>
      <c r="E92" s="17" t="s">
        <v>935</v>
      </c>
      <c r="F92" s="20" t="s">
        <v>579</v>
      </c>
      <c r="G92" s="20" t="s">
        <v>116</v>
      </c>
      <c r="H92" s="22" t="s">
        <v>447</v>
      </c>
      <c r="I92" s="12">
        <v>2011</v>
      </c>
      <c r="J92" s="12">
        <v>1</v>
      </c>
      <c r="K92" s="7" t="s">
        <v>189</v>
      </c>
      <c r="L92" s="5" t="s">
        <v>7</v>
      </c>
      <c r="M92" s="12">
        <v>1</v>
      </c>
      <c r="N92" s="25" t="str">
        <f>HYPERLINK("http://www.tandfebooks.com/isbn/9780203834404")</f>
        <v>http://www.tandfebooks.com/isbn/9780203834404</v>
      </c>
    </row>
    <row r="93" spans="1:14" ht="13.5">
      <c r="A93" s="4">
        <v>392</v>
      </c>
      <c r="B93" s="5" t="s">
        <v>0</v>
      </c>
      <c r="C93" s="5" t="s">
        <v>475</v>
      </c>
      <c r="D93" s="17" t="s">
        <v>936</v>
      </c>
      <c r="E93" s="17" t="s">
        <v>937</v>
      </c>
      <c r="F93" s="20" t="s">
        <v>580</v>
      </c>
      <c r="G93" s="20" t="s">
        <v>117</v>
      </c>
      <c r="H93" s="22" t="s">
        <v>476</v>
      </c>
      <c r="I93" s="12">
        <v>2010</v>
      </c>
      <c r="J93" s="12">
        <v>1</v>
      </c>
      <c r="K93" s="5" t="s">
        <v>477</v>
      </c>
      <c r="L93" s="5" t="s">
        <v>7</v>
      </c>
      <c r="M93" s="12">
        <v>1</v>
      </c>
      <c r="N93" s="25" t="str">
        <f>HYPERLINK("http://www.tandfebooks.com/isbn/9780203852361")</f>
        <v>http://www.tandfebooks.com/isbn/9780203852361</v>
      </c>
    </row>
    <row r="94" spans="1:14" ht="13.5">
      <c r="A94" s="4">
        <v>393</v>
      </c>
      <c r="B94" s="5" t="s">
        <v>0</v>
      </c>
      <c r="C94" s="5" t="s">
        <v>237</v>
      </c>
      <c r="D94" s="17" t="s">
        <v>938</v>
      </c>
      <c r="E94" s="17" t="s">
        <v>939</v>
      </c>
      <c r="F94" s="20" t="s">
        <v>581</v>
      </c>
      <c r="G94" s="20" t="s">
        <v>118</v>
      </c>
      <c r="H94" s="22" t="s">
        <v>448</v>
      </c>
      <c r="I94" s="12">
        <v>2010</v>
      </c>
      <c r="J94" s="12">
        <v>1</v>
      </c>
      <c r="K94" s="5" t="s">
        <v>449</v>
      </c>
      <c r="L94" s="5" t="s">
        <v>7</v>
      </c>
      <c r="M94" s="12">
        <v>1</v>
      </c>
      <c r="N94" s="25" t="str">
        <f>HYPERLINK("http://www.tandfebooks.com/isbn/9780203856598")</f>
        <v>http://www.tandfebooks.com/isbn/9780203856598</v>
      </c>
    </row>
    <row r="95" spans="1:14" ht="13.5">
      <c r="A95" s="4">
        <v>394</v>
      </c>
      <c r="B95" s="5" t="s">
        <v>0</v>
      </c>
      <c r="C95" s="5" t="s">
        <v>301</v>
      </c>
      <c r="D95" s="17" t="s">
        <v>940</v>
      </c>
      <c r="E95" s="17" t="s">
        <v>941</v>
      </c>
      <c r="F95" s="20" t="s">
        <v>582</v>
      </c>
      <c r="G95" s="20" t="s">
        <v>119</v>
      </c>
      <c r="H95" s="22" t="s">
        <v>450</v>
      </c>
      <c r="I95" s="12">
        <v>2011</v>
      </c>
      <c r="J95" s="12">
        <v>1</v>
      </c>
      <c r="K95" s="5" t="s">
        <v>451</v>
      </c>
      <c r="L95" s="5" t="s">
        <v>7</v>
      </c>
      <c r="M95" s="12">
        <v>1</v>
      </c>
      <c r="N95" s="25" t="str">
        <f>HYPERLINK("http://www.tandfebooks.com/isbn/9780203819104")</f>
        <v>http://www.tandfebooks.com/isbn/9780203819104</v>
      </c>
    </row>
    <row r="96" spans="1:14" ht="13.5">
      <c r="A96" s="4">
        <v>395</v>
      </c>
      <c r="B96" s="5" t="s">
        <v>0</v>
      </c>
      <c r="C96" s="5" t="s">
        <v>36</v>
      </c>
      <c r="D96" s="17" t="s">
        <v>942</v>
      </c>
      <c r="E96" s="17" t="s">
        <v>943</v>
      </c>
      <c r="F96" s="20" t="s">
        <v>583</v>
      </c>
      <c r="G96" s="20" t="s">
        <v>120</v>
      </c>
      <c r="H96" s="22" t="s">
        <v>37</v>
      </c>
      <c r="I96" s="12">
        <v>2009</v>
      </c>
      <c r="J96" s="12">
        <v>1</v>
      </c>
      <c r="K96" s="7" t="s">
        <v>190</v>
      </c>
      <c r="L96" s="5" t="s">
        <v>15</v>
      </c>
      <c r="M96" s="12">
        <v>1</v>
      </c>
      <c r="N96" s="25" t="str">
        <f>HYPERLINK("http://www.tandfebooks.com/isbn/9781441605054")</f>
        <v>http://www.tandfebooks.com/isbn/9781441605054</v>
      </c>
    </row>
    <row r="97" spans="1:14" ht="13.5">
      <c r="A97" s="4">
        <v>396</v>
      </c>
      <c r="B97" s="5" t="s">
        <v>0</v>
      </c>
      <c r="C97" s="5" t="s">
        <v>455</v>
      </c>
      <c r="D97" s="17" t="s">
        <v>944</v>
      </c>
      <c r="E97" s="17" t="s">
        <v>945</v>
      </c>
      <c r="F97" s="20" t="s">
        <v>584</v>
      </c>
      <c r="G97" s="20" t="s">
        <v>121</v>
      </c>
      <c r="H97" s="22" t="s">
        <v>456</v>
      </c>
      <c r="I97" s="12">
        <v>2009</v>
      </c>
      <c r="J97" s="12">
        <v>2</v>
      </c>
      <c r="K97" s="5" t="s">
        <v>457</v>
      </c>
      <c r="L97" s="5" t="s">
        <v>7</v>
      </c>
      <c r="M97" s="12">
        <v>1</v>
      </c>
      <c r="N97" s="25" t="str">
        <f>HYPERLINK("http://www.tandfebooks.com/isbn/9780203882719")</f>
        <v>http://www.tandfebooks.com/isbn/9780203882719</v>
      </c>
    </row>
    <row r="98" spans="1:14" ht="13.5">
      <c r="A98" s="4">
        <v>397</v>
      </c>
      <c r="B98" s="5" t="s">
        <v>0</v>
      </c>
      <c r="C98" s="5" t="s">
        <v>460</v>
      </c>
      <c r="D98" s="17" t="s">
        <v>946</v>
      </c>
      <c r="E98" s="17" t="s">
        <v>947</v>
      </c>
      <c r="F98" s="20" t="s">
        <v>585</v>
      </c>
      <c r="G98" s="20" t="s">
        <v>122</v>
      </c>
      <c r="H98" s="22" t="s">
        <v>461</v>
      </c>
      <c r="I98" s="12">
        <v>2009</v>
      </c>
      <c r="J98" s="12">
        <v>1</v>
      </c>
      <c r="K98" s="5" t="s">
        <v>462</v>
      </c>
      <c r="L98" s="5" t="s">
        <v>7</v>
      </c>
      <c r="M98" s="12">
        <v>1</v>
      </c>
      <c r="N98" s="25" t="str">
        <f>HYPERLINK("http://www.tandfebooks.com/isbn/9780203931011")</f>
        <v>http://www.tandfebooks.com/isbn/9780203931011</v>
      </c>
    </row>
    <row r="99" spans="1:14" ht="13.5">
      <c r="A99" s="4">
        <v>398</v>
      </c>
      <c r="B99" s="5" t="s">
        <v>0</v>
      </c>
      <c r="C99" s="5" t="s">
        <v>237</v>
      </c>
      <c r="D99" s="17" t="s">
        <v>948</v>
      </c>
      <c r="E99" s="17" t="s">
        <v>949</v>
      </c>
      <c r="F99" s="20" t="s">
        <v>586</v>
      </c>
      <c r="G99" s="20" t="s">
        <v>123</v>
      </c>
      <c r="H99" s="22" t="s">
        <v>478</v>
      </c>
      <c r="I99" s="12">
        <v>2010</v>
      </c>
      <c r="J99" s="12">
        <v>1</v>
      </c>
      <c r="K99" s="7" t="s">
        <v>191</v>
      </c>
      <c r="L99" s="5" t="s">
        <v>7</v>
      </c>
      <c r="M99" s="12">
        <v>1</v>
      </c>
      <c r="N99" s="25" t="str">
        <f>HYPERLINK("http://www.tandfebooks.com/isbn/9781849775182")</f>
        <v>http://www.tandfebooks.com/isbn/9781849775182</v>
      </c>
    </row>
    <row r="100" spans="1:14" ht="13.5">
      <c r="A100" s="4">
        <v>399</v>
      </c>
      <c r="B100" s="5" t="s">
        <v>0</v>
      </c>
      <c r="C100" s="5" t="s">
        <v>55</v>
      </c>
      <c r="D100" s="17" t="s">
        <v>950</v>
      </c>
      <c r="E100" s="17" t="s">
        <v>951</v>
      </c>
      <c r="F100" s="20" t="s">
        <v>587</v>
      </c>
      <c r="G100" s="20" t="s">
        <v>709</v>
      </c>
      <c r="H100" s="22" t="s">
        <v>463</v>
      </c>
      <c r="I100" s="12">
        <v>2010</v>
      </c>
      <c r="J100" s="12">
        <v>1</v>
      </c>
      <c r="K100" s="5" t="s">
        <v>464</v>
      </c>
      <c r="L100" s="5" t="s">
        <v>7</v>
      </c>
      <c r="M100" s="12">
        <v>1</v>
      </c>
      <c r="N100" s="25" t="str">
        <f>HYPERLINK("http://www.tandfebooks.com/isbn/9780203839041")</f>
        <v>http://www.tandfebooks.com/isbn/9780203839041</v>
      </c>
    </row>
    <row r="101" spans="1:14" ht="13.5">
      <c r="A101" s="4">
        <v>400</v>
      </c>
      <c r="B101" s="5" t="s">
        <v>0</v>
      </c>
      <c r="C101" s="5" t="s">
        <v>216</v>
      </c>
      <c r="D101" s="17" t="s">
        <v>952</v>
      </c>
      <c r="E101" s="17" t="s">
        <v>953</v>
      </c>
      <c r="F101" s="20" t="s">
        <v>588</v>
      </c>
      <c r="G101" s="20" t="s">
        <v>710</v>
      </c>
      <c r="H101" s="22" t="s">
        <v>217</v>
      </c>
      <c r="I101" s="12">
        <v>2009</v>
      </c>
      <c r="J101" s="12">
        <v>1</v>
      </c>
      <c r="K101" s="7" t="s">
        <v>192</v>
      </c>
      <c r="L101" s="5" t="s">
        <v>7</v>
      </c>
      <c r="M101" s="12">
        <v>1</v>
      </c>
      <c r="N101" s="25" t="str">
        <f>HYPERLINK("http://www.tandfebooks.com/isbn/9780203881378")</f>
        <v>http://www.tandfebooks.com/isbn/9780203881378</v>
      </c>
    </row>
    <row r="102" spans="1:14" ht="13.5">
      <c r="A102" s="4">
        <v>401</v>
      </c>
      <c r="B102" s="5" t="s">
        <v>0</v>
      </c>
      <c r="C102" s="5" t="s">
        <v>218</v>
      </c>
      <c r="D102" s="17" t="s">
        <v>954</v>
      </c>
      <c r="E102" s="17" t="s">
        <v>955</v>
      </c>
      <c r="F102" s="20" t="s">
        <v>589</v>
      </c>
      <c r="G102" s="20" t="s">
        <v>711</v>
      </c>
      <c r="H102" s="22" t="s">
        <v>219</v>
      </c>
      <c r="I102" s="12">
        <v>2011</v>
      </c>
      <c r="J102" s="12">
        <v>1</v>
      </c>
      <c r="K102" s="5" t="s">
        <v>220</v>
      </c>
      <c r="L102" s="5" t="s">
        <v>7</v>
      </c>
      <c r="M102" s="12">
        <v>1</v>
      </c>
      <c r="N102" s="25" t="str">
        <f>HYPERLINK("http://www.tandfebooks.com/isbn/9780203848302")</f>
        <v>http://www.tandfebooks.com/isbn/9780203848302</v>
      </c>
    </row>
    <row r="103" spans="1:14" ht="13.5">
      <c r="A103" s="4">
        <v>402</v>
      </c>
      <c r="B103" s="5" t="s">
        <v>0</v>
      </c>
      <c r="C103" s="5" t="s">
        <v>4</v>
      </c>
      <c r="D103" s="17" t="s">
        <v>956</v>
      </c>
      <c r="E103" s="17" t="s">
        <v>957</v>
      </c>
      <c r="F103" s="20" t="s">
        <v>590</v>
      </c>
      <c r="G103" s="20" t="s">
        <v>712</v>
      </c>
      <c r="H103" s="22" t="s">
        <v>5</v>
      </c>
      <c r="I103" s="12">
        <v>2010</v>
      </c>
      <c r="J103" s="12">
        <v>1</v>
      </c>
      <c r="K103" s="5" t="s">
        <v>6</v>
      </c>
      <c r="L103" s="5" t="s">
        <v>7</v>
      </c>
      <c r="M103" s="12">
        <v>1</v>
      </c>
      <c r="N103" s="25" t="str">
        <f>HYPERLINK("http://www.tandfebooks.com/isbn/9780203858387")</f>
        <v>http://www.tandfebooks.com/isbn/9780203858387</v>
      </c>
    </row>
    <row r="104" spans="1:14" ht="13.5">
      <c r="A104" s="4">
        <v>403</v>
      </c>
      <c r="B104" s="5" t="s">
        <v>0</v>
      </c>
      <c r="C104" s="5" t="s">
        <v>226</v>
      </c>
      <c r="D104" s="17" t="s">
        <v>930</v>
      </c>
      <c r="E104" s="17" t="s">
        <v>958</v>
      </c>
      <c r="F104" s="20" t="s">
        <v>591</v>
      </c>
      <c r="G104" s="20" t="s">
        <v>713</v>
      </c>
      <c r="H104" s="22" t="s">
        <v>227</v>
      </c>
      <c r="I104" s="12">
        <v>2009</v>
      </c>
      <c r="J104" s="12">
        <v>5</v>
      </c>
      <c r="K104" s="5" t="s">
        <v>228</v>
      </c>
      <c r="L104" s="5" t="s">
        <v>7</v>
      </c>
      <c r="M104" s="12">
        <v>1</v>
      </c>
      <c r="N104" s="25" t="str">
        <f>HYPERLINK("http://www.tandfebooks.com/isbn/9780203886144")</f>
        <v>http://www.tandfebooks.com/isbn/9780203886144</v>
      </c>
    </row>
    <row r="105" spans="1:14" ht="13.5">
      <c r="A105" s="4">
        <v>404</v>
      </c>
      <c r="B105" s="5" t="s">
        <v>0</v>
      </c>
      <c r="C105" s="5" t="s">
        <v>234</v>
      </c>
      <c r="D105" s="17" t="s">
        <v>959</v>
      </c>
      <c r="E105" s="17" t="s">
        <v>960</v>
      </c>
      <c r="F105" s="20" t="s">
        <v>592</v>
      </c>
      <c r="G105" s="20" t="s">
        <v>714</v>
      </c>
      <c r="H105" s="22" t="s">
        <v>235</v>
      </c>
      <c r="I105" s="12">
        <v>2010</v>
      </c>
      <c r="J105" s="12">
        <v>1</v>
      </c>
      <c r="K105" s="5" t="s">
        <v>236</v>
      </c>
      <c r="L105" s="5" t="s">
        <v>7</v>
      </c>
      <c r="M105" s="12">
        <v>1</v>
      </c>
      <c r="N105" s="25" t="str">
        <f>HYPERLINK("http://www.tandfebooks.com/isbn/9780203855133")</f>
        <v>http://www.tandfebooks.com/isbn/9780203855133</v>
      </c>
    </row>
    <row r="106" spans="1:14" ht="13.5">
      <c r="A106" s="4">
        <v>405</v>
      </c>
      <c r="B106" s="5" t="s">
        <v>0</v>
      </c>
      <c r="C106" s="5" t="s">
        <v>13</v>
      </c>
      <c r="D106" s="17" t="s">
        <v>961</v>
      </c>
      <c r="E106" s="17" t="s">
        <v>962</v>
      </c>
      <c r="F106" s="20" t="s">
        <v>593</v>
      </c>
      <c r="G106" s="20" t="s">
        <v>715</v>
      </c>
      <c r="H106" s="22" t="s">
        <v>14</v>
      </c>
      <c r="I106" s="12">
        <v>2010</v>
      </c>
      <c r="J106" s="12">
        <v>1</v>
      </c>
      <c r="K106" s="7" t="s">
        <v>193</v>
      </c>
      <c r="L106" s="5" t="s">
        <v>15</v>
      </c>
      <c r="M106" s="12">
        <v>1</v>
      </c>
      <c r="N106" s="25" t="str">
        <f>HYPERLINK("http://www.tandfebooks.com/isbn/9780415965545")</f>
        <v>http://www.tandfebooks.com/isbn/9780415965545</v>
      </c>
    </row>
    <row r="107" spans="1:14" ht="13.5">
      <c r="A107" s="4">
        <v>406</v>
      </c>
      <c r="B107" s="5" t="s">
        <v>0</v>
      </c>
      <c r="C107" s="5" t="s">
        <v>249</v>
      </c>
      <c r="D107" s="17" t="s">
        <v>963</v>
      </c>
      <c r="E107" s="17" t="s">
        <v>765</v>
      </c>
      <c r="F107" s="20" t="s">
        <v>594</v>
      </c>
      <c r="G107" s="20" t="s">
        <v>716</v>
      </c>
      <c r="H107" s="22" t="s">
        <v>250</v>
      </c>
      <c r="I107" s="12">
        <v>2009</v>
      </c>
      <c r="J107" s="12">
        <v>1</v>
      </c>
      <c r="K107" s="5" t="s">
        <v>251</v>
      </c>
      <c r="L107" s="5" t="s">
        <v>7</v>
      </c>
      <c r="M107" s="12">
        <v>1</v>
      </c>
      <c r="N107" s="25" t="str">
        <f>HYPERLINK("http://www.tandfebooks.com/isbn/9781849774390")</f>
        <v>http://www.tandfebooks.com/isbn/9781849774390</v>
      </c>
    </row>
    <row r="108" spans="1:14" ht="13.5">
      <c r="A108" s="4">
        <v>407</v>
      </c>
      <c r="B108" s="5" t="s">
        <v>0</v>
      </c>
      <c r="C108" s="5" t="s">
        <v>19</v>
      </c>
      <c r="D108" s="17" t="s">
        <v>793</v>
      </c>
      <c r="E108" s="17" t="s">
        <v>794</v>
      </c>
      <c r="F108" s="20" t="s">
        <v>595</v>
      </c>
      <c r="G108" s="20" t="s">
        <v>717</v>
      </c>
      <c r="H108" s="22" t="s">
        <v>20</v>
      </c>
      <c r="I108" s="12">
        <v>2011</v>
      </c>
      <c r="J108" s="12">
        <v>1</v>
      </c>
      <c r="K108" s="7" t="s">
        <v>194</v>
      </c>
      <c r="L108" s="5" t="s">
        <v>7</v>
      </c>
      <c r="M108" s="12">
        <v>1</v>
      </c>
      <c r="N108" s="25" t="str">
        <f>HYPERLINK("http://www.tandfebooks.com/isbn/9780203846704")</f>
        <v>http://www.tandfebooks.com/isbn/9780203846704</v>
      </c>
    </row>
    <row r="109" spans="1:14" ht="13.5">
      <c r="A109" s="4">
        <v>408</v>
      </c>
      <c r="B109" s="5" t="s">
        <v>0</v>
      </c>
      <c r="C109" s="5" t="s">
        <v>257</v>
      </c>
      <c r="D109" s="17" t="s">
        <v>910</v>
      </c>
      <c r="E109" s="17" t="s">
        <v>937</v>
      </c>
      <c r="F109" s="20" t="s">
        <v>596</v>
      </c>
      <c r="G109" s="20" t="s">
        <v>718</v>
      </c>
      <c r="H109" s="22" t="s">
        <v>258</v>
      </c>
      <c r="I109" s="12">
        <v>2011</v>
      </c>
      <c r="J109" s="12">
        <v>1</v>
      </c>
      <c r="K109" s="5" t="s">
        <v>259</v>
      </c>
      <c r="L109" s="5" t="s">
        <v>7</v>
      </c>
      <c r="M109" s="12">
        <v>1</v>
      </c>
      <c r="N109" s="25" t="str">
        <f>HYPERLINK("http://www.tandfebooks.com/isbn/9780203832615")</f>
        <v>http://www.tandfebooks.com/isbn/9780203832615</v>
      </c>
    </row>
    <row r="110" spans="1:14" ht="13.5">
      <c r="A110" s="4">
        <v>409</v>
      </c>
      <c r="B110" s="5" t="s">
        <v>0</v>
      </c>
      <c r="C110" s="5" t="s">
        <v>4</v>
      </c>
      <c r="D110" s="17" t="s">
        <v>964</v>
      </c>
      <c r="E110" s="17" t="s">
        <v>965</v>
      </c>
      <c r="F110" s="20" t="s">
        <v>597</v>
      </c>
      <c r="G110" s="20" t="s">
        <v>719</v>
      </c>
      <c r="H110" s="22" t="s">
        <v>261</v>
      </c>
      <c r="I110" s="12">
        <v>2010</v>
      </c>
      <c r="J110" s="12">
        <v>1</v>
      </c>
      <c r="K110" s="5" t="s">
        <v>262</v>
      </c>
      <c r="L110" s="5" t="s">
        <v>7</v>
      </c>
      <c r="M110" s="12">
        <v>1</v>
      </c>
      <c r="N110" s="25" t="str">
        <f>HYPERLINK("http://www.tandfebooks.com/isbn/9780203854969")</f>
        <v>http://www.tandfebooks.com/isbn/9780203854969</v>
      </c>
    </row>
    <row r="111" spans="1:14" ht="13.5">
      <c r="A111" s="4">
        <v>410</v>
      </c>
      <c r="B111" s="5" t="s">
        <v>0</v>
      </c>
      <c r="C111" s="5" t="s">
        <v>44</v>
      </c>
      <c r="D111" s="17" t="s">
        <v>966</v>
      </c>
      <c r="E111" s="17" t="s">
        <v>788</v>
      </c>
      <c r="F111" s="20" t="s">
        <v>598</v>
      </c>
      <c r="G111" s="20" t="s">
        <v>720</v>
      </c>
      <c r="H111" s="22" t="s">
        <v>204</v>
      </c>
      <c r="I111" s="12">
        <v>2012</v>
      </c>
      <c r="J111" s="12">
        <v>1</v>
      </c>
      <c r="K111" s="5" t="s">
        <v>205</v>
      </c>
      <c r="L111" s="5" t="s">
        <v>7</v>
      </c>
      <c r="M111" s="12">
        <v>1</v>
      </c>
      <c r="N111" s="25" t="str">
        <f>HYPERLINK("http://www.tandfebooks.com/isbn/9780203144916")</f>
        <v>http://www.tandfebooks.com/isbn/9780203144916</v>
      </c>
    </row>
    <row r="112" spans="1:14" ht="13.5">
      <c r="A112" s="4">
        <v>411</v>
      </c>
      <c r="B112" s="5" t="s">
        <v>0</v>
      </c>
      <c r="C112" s="5" t="s">
        <v>281</v>
      </c>
      <c r="D112" s="17" t="s">
        <v>932</v>
      </c>
      <c r="E112" s="17" t="s">
        <v>967</v>
      </c>
      <c r="F112" s="20" t="s">
        <v>599</v>
      </c>
      <c r="G112" s="20" t="s">
        <v>721</v>
      </c>
      <c r="H112" s="22" t="s">
        <v>282</v>
      </c>
      <c r="I112" s="12">
        <v>2009</v>
      </c>
      <c r="J112" s="12">
        <v>1</v>
      </c>
      <c r="K112" s="7" t="s">
        <v>195</v>
      </c>
      <c r="L112" s="5" t="s">
        <v>7</v>
      </c>
      <c r="M112" s="12">
        <v>1</v>
      </c>
      <c r="N112" s="25" t="str">
        <f>HYPERLINK("http://www.tandfebooks.com/isbn/9780203860144")</f>
        <v>http://www.tandfebooks.com/isbn/9780203860144</v>
      </c>
    </row>
    <row r="113" spans="1:14" ht="13.5">
      <c r="A113" s="4">
        <v>412</v>
      </c>
      <c r="B113" s="5" t="s">
        <v>0</v>
      </c>
      <c r="C113" s="5" t="s">
        <v>286</v>
      </c>
      <c r="D113" s="17" t="s">
        <v>968</v>
      </c>
      <c r="E113" s="17" t="s">
        <v>969</v>
      </c>
      <c r="F113" s="20" t="s">
        <v>600</v>
      </c>
      <c r="G113" s="20" t="s">
        <v>722</v>
      </c>
      <c r="H113" s="22" t="s">
        <v>287</v>
      </c>
      <c r="I113" s="12">
        <v>2010</v>
      </c>
      <c r="J113" s="12">
        <v>1</v>
      </c>
      <c r="K113" s="5" t="s">
        <v>288</v>
      </c>
      <c r="L113" s="5" t="s">
        <v>7</v>
      </c>
      <c r="M113" s="12">
        <v>1</v>
      </c>
      <c r="N113" s="25" t="str">
        <f>HYPERLINK("http://www.tandfebooks.com/isbn/9780203841136")</f>
        <v>http://www.tandfebooks.com/isbn/9780203841136</v>
      </c>
    </row>
    <row r="114" spans="1:14" ht="13.5">
      <c r="A114" s="4">
        <v>413</v>
      </c>
      <c r="B114" s="5" t="s">
        <v>0</v>
      </c>
      <c r="C114" s="5" t="s">
        <v>237</v>
      </c>
      <c r="D114" s="17" t="s">
        <v>970</v>
      </c>
      <c r="E114" s="17" t="s">
        <v>971</v>
      </c>
      <c r="F114" s="20" t="s">
        <v>601</v>
      </c>
      <c r="G114" s="20" t="s">
        <v>723</v>
      </c>
      <c r="H114" s="22" t="s">
        <v>292</v>
      </c>
      <c r="I114" s="12">
        <v>2010</v>
      </c>
      <c r="J114" s="12">
        <v>1</v>
      </c>
      <c r="K114" s="5" t="s">
        <v>293</v>
      </c>
      <c r="L114" s="5" t="s">
        <v>7</v>
      </c>
      <c r="M114" s="12">
        <v>1</v>
      </c>
      <c r="N114" s="25" t="str">
        <f>HYPERLINK("http://www.tandfebooks.com/isbn/9781849774901")</f>
        <v>http://www.tandfebooks.com/isbn/9781849774901</v>
      </c>
    </row>
    <row r="115" spans="1:14" ht="13.5">
      <c r="A115" s="4">
        <v>414</v>
      </c>
      <c r="B115" s="5" t="s">
        <v>0</v>
      </c>
      <c r="C115" s="5" t="s">
        <v>208</v>
      </c>
      <c r="D115" s="17" t="s">
        <v>972</v>
      </c>
      <c r="E115" s="17" t="s">
        <v>973</v>
      </c>
      <c r="F115" s="20" t="s">
        <v>602</v>
      </c>
      <c r="G115" s="20" t="s">
        <v>724</v>
      </c>
      <c r="H115" s="22" t="s">
        <v>209</v>
      </c>
      <c r="I115" s="12">
        <v>2011</v>
      </c>
      <c r="J115" s="12">
        <v>1</v>
      </c>
      <c r="K115" s="5" t="s">
        <v>210</v>
      </c>
      <c r="L115" s="5" t="s">
        <v>7</v>
      </c>
      <c r="M115" s="12">
        <v>1</v>
      </c>
      <c r="N115" s="25" t="str">
        <f>HYPERLINK("http://www.tandfebooks.com/isbn/9780203157756")</f>
        <v>http://www.tandfebooks.com/isbn/9780203157756</v>
      </c>
    </row>
    <row r="116" spans="1:14" ht="13.5">
      <c r="A116" s="4">
        <v>415</v>
      </c>
      <c r="B116" s="5" t="s">
        <v>0</v>
      </c>
      <c r="C116" s="5" t="s">
        <v>301</v>
      </c>
      <c r="D116" s="17" t="s">
        <v>974</v>
      </c>
      <c r="E116" s="17" t="s">
        <v>975</v>
      </c>
      <c r="F116" s="20" t="s">
        <v>603</v>
      </c>
      <c r="G116" s="20" t="s">
        <v>725</v>
      </c>
      <c r="H116" s="22" t="s">
        <v>302</v>
      </c>
      <c r="I116" s="12">
        <v>2011</v>
      </c>
      <c r="J116" s="12">
        <v>1</v>
      </c>
      <c r="K116" s="7" t="s">
        <v>196</v>
      </c>
      <c r="L116" s="5" t="s">
        <v>7</v>
      </c>
      <c r="M116" s="12">
        <v>1</v>
      </c>
      <c r="N116" s="25" t="str">
        <f>HYPERLINK("http://www.tandfebooks.com/isbn/9780203828571")</f>
        <v>http://www.tandfebooks.com/isbn/9780203828571</v>
      </c>
    </row>
    <row r="117" spans="1:14" ht="13.5">
      <c r="A117" s="4">
        <v>416</v>
      </c>
      <c r="B117" s="5" t="s">
        <v>0</v>
      </c>
      <c r="C117" s="5" t="s">
        <v>303</v>
      </c>
      <c r="D117" s="17" t="s">
        <v>976</v>
      </c>
      <c r="E117" s="17" t="s">
        <v>977</v>
      </c>
      <c r="F117" s="20" t="s">
        <v>604</v>
      </c>
      <c r="G117" s="20" t="s">
        <v>726</v>
      </c>
      <c r="H117" s="22" t="s">
        <v>304</v>
      </c>
      <c r="I117" s="12">
        <v>2009</v>
      </c>
      <c r="J117" s="12">
        <v>1</v>
      </c>
      <c r="K117" s="7" t="s">
        <v>197</v>
      </c>
      <c r="L117" s="5" t="s">
        <v>15</v>
      </c>
      <c r="M117" s="12">
        <v>1</v>
      </c>
      <c r="N117" s="25" t="str">
        <f>HYPERLINK("http://www.tandfebooks.com/isbn/9780203837887")</f>
        <v>http://www.tandfebooks.com/isbn/9780203837887</v>
      </c>
    </row>
    <row r="118" spans="1:14" ht="13.5">
      <c r="A118" s="4">
        <v>417</v>
      </c>
      <c r="B118" s="5" t="s">
        <v>0</v>
      </c>
      <c r="C118" s="5" t="s">
        <v>329</v>
      </c>
      <c r="D118" s="17" t="s">
        <v>978</v>
      </c>
      <c r="E118" s="17" t="s">
        <v>979</v>
      </c>
      <c r="F118" s="20" t="s">
        <v>605</v>
      </c>
      <c r="G118" s="20" t="s">
        <v>727</v>
      </c>
      <c r="H118" s="22" t="s">
        <v>330</v>
      </c>
      <c r="I118" s="12">
        <v>2011</v>
      </c>
      <c r="J118" s="12">
        <v>1</v>
      </c>
      <c r="K118" s="5" t="s">
        <v>331</v>
      </c>
      <c r="L118" s="5" t="s">
        <v>7</v>
      </c>
      <c r="M118" s="12">
        <v>1</v>
      </c>
      <c r="N118" s="25" t="str">
        <f>HYPERLINK("http://www.tandfebooks.com/isbn/9780203869550")</f>
        <v>http://www.tandfebooks.com/isbn/9780203869550</v>
      </c>
    </row>
    <row r="119" spans="1:14" ht="13.5">
      <c r="A119" s="4">
        <v>418</v>
      </c>
      <c r="B119" s="5" t="s">
        <v>0</v>
      </c>
      <c r="C119" s="5" t="s">
        <v>4</v>
      </c>
      <c r="D119" s="17" t="s">
        <v>856</v>
      </c>
      <c r="E119" s="17" t="s">
        <v>857</v>
      </c>
      <c r="F119" s="20" t="s">
        <v>606</v>
      </c>
      <c r="G119" s="20" t="s">
        <v>728</v>
      </c>
      <c r="H119" s="22" t="s">
        <v>345</v>
      </c>
      <c r="I119" s="12">
        <v>2011</v>
      </c>
      <c r="J119" s="12">
        <v>2</v>
      </c>
      <c r="K119" s="5" t="s">
        <v>24</v>
      </c>
      <c r="L119" s="5" t="s">
        <v>7</v>
      </c>
      <c r="M119" s="12">
        <v>1</v>
      </c>
      <c r="N119" s="25" t="str">
        <f>HYPERLINK("http://www.tandfebooks.com/isbn/9780203833681")</f>
        <v>http://www.tandfebooks.com/isbn/9780203833681</v>
      </c>
    </row>
    <row r="120" spans="1:14" ht="13.5">
      <c r="A120" s="4">
        <v>419</v>
      </c>
      <c r="B120" s="5" t="s">
        <v>0</v>
      </c>
      <c r="C120" s="5" t="s">
        <v>4</v>
      </c>
      <c r="D120" s="17" t="s">
        <v>956</v>
      </c>
      <c r="E120" s="17" t="s">
        <v>957</v>
      </c>
      <c r="F120" s="20" t="s">
        <v>607</v>
      </c>
      <c r="G120" s="20" t="s">
        <v>729</v>
      </c>
      <c r="H120" s="22" t="s">
        <v>346</v>
      </c>
      <c r="I120" s="12">
        <v>2011</v>
      </c>
      <c r="J120" s="12">
        <v>2</v>
      </c>
      <c r="K120" s="5" t="s">
        <v>347</v>
      </c>
      <c r="L120" s="5" t="s">
        <v>7</v>
      </c>
      <c r="M120" s="12">
        <v>1</v>
      </c>
      <c r="N120" s="25" t="str">
        <f>HYPERLINK("http://www.tandfebooks.com/isbn/9780203846001")</f>
        <v>http://www.tandfebooks.com/isbn/9780203846001</v>
      </c>
    </row>
    <row r="121" spans="1:14" ht="13.5">
      <c r="A121" s="4">
        <v>420</v>
      </c>
      <c r="B121" s="5" t="s">
        <v>0</v>
      </c>
      <c r="C121" s="5" t="s">
        <v>348</v>
      </c>
      <c r="D121" s="17" t="s">
        <v>980</v>
      </c>
      <c r="E121" s="17" t="s">
        <v>981</v>
      </c>
      <c r="F121" s="20" t="s">
        <v>608</v>
      </c>
      <c r="G121" s="20" t="s">
        <v>730</v>
      </c>
      <c r="H121" s="22" t="s">
        <v>349</v>
      </c>
      <c r="I121" s="12">
        <v>2009</v>
      </c>
      <c r="J121" s="12">
        <v>1</v>
      </c>
      <c r="K121" s="5" t="s">
        <v>350</v>
      </c>
      <c r="L121" s="5" t="s">
        <v>7</v>
      </c>
      <c r="M121" s="12">
        <v>1</v>
      </c>
      <c r="N121" s="25" t="str">
        <f>HYPERLINK("http://www.tandfebooks.com/isbn/9780203876473")</f>
        <v>http://www.tandfebooks.com/isbn/9780203876473</v>
      </c>
    </row>
    <row r="122" spans="1:14" ht="13.5">
      <c r="A122" s="4">
        <v>421</v>
      </c>
      <c r="B122" s="5" t="s">
        <v>0</v>
      </c>
      <c r="C122" s="5" t="s">
        <v>361</v>
      </c>
      <c r="D122" s="17" t="s">
        <v>982</v>
      </c>
      <c r="E122" s="17" t="s">
        <v>983</v>
      </c>
      <c r="F122" s="20" t="s">
        <v>609</v>
      </c>
      <c r="G122" s="20" t="s">
        <v>731</v>
      </c>
      <c r="H122" s="22" t="s">
        <v>362</v>
      </c>
      <c r="I122" s="12">
        <v>2009</v>
      </c>
      <c r="J122" s="12">
        <v>1</v>
      </c>
      <c r="K122" s="5" t="s">
        <v>363</v>
      </c>
      <c r="L122" s="5" t="s">
        <v>7</v>
      </c>
      <c r="M122" s="12">
        <v>1</v>
      </c>
      <c r="N122" s="25" t="str">
        <f>HYPERLINK("http://www.tandfebooks.com/isbn/9780203878712")</f>
        <v>http://www.tandfebooks.com/isbn/9780203878712</v>
      </c>
    </row>
    <row r="123" spans="1:14" ht="13.5">
      <c r="A123" s="4">
        <v>422</v>
      </c>
      <c r="B123" s="5" t="s">
        <v>0</v>
      </c>
      <c r="C123" s="5" t="s">
        <v>364</v>
      </c>
      <c r="D123" s="17" t="s">
        <v>984</v>
      </c>
      <c r="E123" s="17" t="s">
        <v>985</v>
      </c>
      <c r="F123" s="20" t="s">
        <v>610</v>
      </c>
      <c r="G123" s="20" t="s">
        <v>732</v>
      </c>
      <c r="H123" s="22" t="s">
        <v>365</v>
      </c>
      <c r="I123" s="12">
        <v>2009</v>
      </c>
      <c r="J123" s="12">
        <v>1</v>
      </c>
      <c r="K123" s="5" t="s">
        <v>366</v>
      </c>
      <c r="L123" s="5" t="s">
        <v>7</v>
      </c>
      <c r="M123" s="12">
        <v>1</v>
      </c>
      <c r="N123" s="25" t="str">
        <f>HYPERLINK("http://www.tandfebooks.com/isbn/9780203868386")</f>
        <v>http://www.tandfebooks.com/isbn/9780203868386</v>
      </c>
    </row>
    <row r="124" spans="1:14" ht="13.5">
      <c r="A124" s="4">
        <v>423</v>
      </c>
      <c r="B124" s="5" t="s">
        <v>0</v>
      </c>
      <c r="C124" s="5" t="s">
        <v>367</v>
      </c>
      <c r="D124" s="17" t="s">
        <v>986</v>
      </c>
      <c r="E124" s="17" t="s">
        <v>987</v>
      </c>
      <c r="F124" s="20" t="s">
        <v>611</v>
      </c>
      <c r="G124" s="20" t="s">
        <v>733</v>
      </c>
      <c r="H124" s="22" t="s">
        <v>483</v>
      </c>
      <c r="I124" s="12">
        <v>2011</v>
      </c>
      <c r="J124" s="12">
        <v>1</v>
      </c>
      <c r="K124" s="5" t="s">
        <v>368</v>
      </c>
      <c r="L124" s="5" t="s">
        <v>7</v>
      </c>
      <c r="M124" s="12">
        <v>1</v>
      </c>
      <c r="N124" s="25" t="str">
        <f>HYPERLINK("http://www.tandfebooks.com/isbn/9780203831618")</f>
        <v>http://www.tandfebooks.com/isbn/9780203831618</v>
      </c>
    </row>
    <row r="125" spans="1:14" ht="13.5">
      <c r="A125" s="4">
        <v>424</v>
      </c>
      <c r="B125" s="5" t="s">
        <v>0</v>
      </c>
      <c r="C125" s="5" t="s">
        <v>372</v>
      </c>
      <c r="D125" s="17" t="s">
        <v>988</v>
      </c>
      <c r="E125" s="17" t="s">
        <v>989</v>
      </c>
      <c r="F125" s="20" t="s">
        <v>612</v>
      </c>
      <c r="G125" s="20" t="s">
        <v>734</v>
      </c>
      <c r="H125" s="22" t="s">
        <v>373</v>
      </c>
      <c r="I125" s="12">
        <v>2009</v>
      </c>
      <c r="J125" s="12">
        <v>1</v>
      </c>
      <c r="K125" s="5" t="s">
        <v>374</v>
      </c>
      <c r="L125" s="5" t="s">
        <v>7</v>
      </c>
      <c r="M125" s="12">
        <v>1</v>
      </c>
      <c r="N125" s="25" t="str">
        <f>HYPERLINK("http://www.tandfebooks.com/isbn/9780203878491")</f>
        <v>http://www.tandfebooks.com/isbn/9780203878491</v>
      </c>
    </row>
    <row r="126" spans="1:14" ht="13.5">
      <c r="A126" s="4">
        <v>425</v>
      </c>
      <c r="B126" s="5" t="s">
        <v>0</v>
      </c>
      <c r="C126" s="5" t="s">
        <v>4</v>
      </c>
      <c r="D126" s="17" t="s">
        <v>990</v>
      </c>
      <c r="E126" s="17" t="s">
        <v>957</v>
      </c>
      <c r="F126" s="20" t="s">
        <v>613</v>
      </c>
      <c r="G126" s="20" t="s">
        <v>735</v>
      </c>
      <c r="H126" s="22" t="s">
        <v>484</v>
      </c>
      <c r="I126" s="12">
        <v>2012</v>
      </c>
      <c r="J126" s="13">
        <v>2</v>
      </c>
      <c r="K126" s="5" t="s">
        <v>375</v>
      </c>
      <c r="L126" s="5" t="s">
        <v>7</v>
      </c>
      <c r="M126" s="12">
        <v>1</v>
      </c>
      <c r="N126" s="25" t="str">
        <f>HYPERLINK("http://www.tandfebooks.com/isbn/9780203154779")</f>
        <v>http://www.tandfebooks.com/isbn/9780203154779</v>
      </c>
    </row>
    <row r="127" spans="1:14" ht="13.5">
      <c r="A127" s="4">
        <v>426</v>
      </c>
      <c r="B127" s="5" t="s">
        <v>0</v>
      </c>
      <c r="C127" s="5" t="s">
        <v>378</v>
      </c>
      <c r="D127" s="17" t="s">
        <v>991</v>
      </c>
      <c r="E127" s="17" t="s">
        <v>992</v>
      </c>
      <c r="F127" s="20" t="s">
        <v>614</v>
      </c>
      <c r="G127" s="20" t="s">
        <v>736</v>
      </c>
      <c r="H127" s="22" t="s">
        <v>379</v>
      </c>
      <c r="I127" s="12">
        <v>2009</v>
      </c>
      <c r="J127" s="12">
        <v>1</v>
      </c>
      <c r="K127" s="5" t="s">
        <v>380</v>
      </c>
      <c r="L127" s="5" t="s">
        <v>7</v>
      </c>
      <c r="M127" s="12">
        <v>1</v>
      </c>
      <c r="N127" s="25" t="str">
        <f>HYPERLINK("http://www.tandfebooks.com/isbn/9780203873328")</f>
        <v>http://www.tandfebooks.com/isbn/9780203873328</v>
      </c>
    </row>
    <row r="128" spans="1:14" ht="13.5">
      <c r="A128" s="4">
        <v>427</v>
      </c>
      <c r="B128" s="5" t="s">
        <v>0</v>
      </c>
      <c r="C128" s="5" t="s">
        <v>81</v>
      </c>
      <c r="D128" s="17" t="s">
        <v>993</v>
      </c>
      <c r="E128" s="17" t="s">
        <v>994</v>
      </c>
      <c r="F128" s="20" t="s">
        <v>615</v>
      </c>
      <c r="G128" s="20" t="s">
        <v>737</v>
      </c>
      <c r="H128" s="22" t="s">
        <v>82</v>
      </c>
      <c r="I128" s="12">
        <v>2009</v>
      </c>
      <c r="J128" s="12">
        <v>1</v>
      </c>
      <c r="K128" s="5" t="s">
        <v>83</v>
      </c>
      <c r="L128" s="5" t="s">
        <v>7</v>
      </c>
      <c r="M128" s="12">
        <v>1</v>
      </c>
      <c r="N128" s="25" t="str">
        <f>HYPERLINK("http://www.tandfebooks.com/isbn/9780203877456")</f>
        <v>http://www.tandfebooks.com/isbn/9780203877456</v>
      </c>
    </row>
    <row r="129" spans="1:14" ht="13.5">
      <c r="A129" s="4">
        <v>428</v>
      </c>
      <c r="B129" s="5" t="s">
        <v>0</v>
      </c>
      <c r="C129" s="5" t="s">
        <v>87</v>
      </c>
      <c r="D129" s="17" t="s">
        <v>995</v>
      </c>
      <c r="E129" s="17" t="s">
        <v>996</v>
      </c>
      <c r="F129" s="20" t="s">
        <v>616</v>
      </c>
      <c r="G129" s="20" t="s">
        <v>738</v>
      </c>
      <c r="H129" s="22" t="s">
        <v>88</v>
      </c>
      <c r="I129" s="12">
        <v>2011</v>
      </c>
      <c r="J129" s="12">
        <v>1</v>
      </c>
      <c r="K129" s="5" t="s">
        <v>89</v>
      </c>
      <c r="L129" s="5" t="s">
        <v>7</v>
      </c>
      <c r="M129" s="12">
        <v>1</v>
      </c>
      <c r="N129" s="25" t="str">
        <f>HYPERLINK("http://www.tandfebooks.com/isbn/9780203819067")</f>
        <v>http://www.tandfebooks.com/isbn/9780203819067</v>
      </c>
    </row>
    <row r="130" spans="1:14" ht="13.5">
      <c r="A130" s="4">
        <v>429</v>
      </c>
      <c r="B130" s="5" t="s">
        <v>0</v>
      </c>
      <c r="C130" s="5" t="s">
        <v>47</v>
      </c>
      <c r="D130" s="17" t="s">
        <v>997</v>
      </c>
      <c r="E130" s="17" t="s">
        <v>998</v>
      </c>
      <c r="F130" s="20" t="s">
        <v>617</v>
      </c>
      <c r="G130" s="20" t="s">
        <v>739</v>
      </c>
      <c r="H130" s="22" t="s">
        <v>48</v>
      </c>
      <c r="I130" s="12">
        <v>2011</v>
      </c>
      <c r="J130" s="12">
        <v>1</v>
      </c>
      <c r="K130" s="7" t="s">
        <v>198</v>
      </c>
      <c r="L130" s="5" t="s">
        <v>7</v>
      </c>
      <c r="M130" s="12">
        <v>1</v>
      </c>
      <c r="N130" s="25" t="str">
        <f>HYPERLINK("http://www.tandfebooks.com/isbn/9780203816837")</f>
        <v>http://www.tandfebooks.com/isbn/9780203816837</v>
      </c>
    </row>
    <row r="131" spans="1:14" ht="13.5">
      <c r="A131" s="4">
        <v>430</v>
      </c>
      <c r="B131" s="5" t="s">
        <v>0</v>
      </c>
      <c r="C131" s="5" t="s">
        <v>51</v>
      </c>
      <c r="D131" s="17" t="s">
        <v>999</v>
      </c>
      <c r="E131" s="17" t="s">
        <v>1000</v>
      </c>
      <c r="F131" s="20" t="s">
        <v>618</v>
      </c>
      <c r="G131" s="20" t="s">
        <v>740</v>
      </c>
      <c r="H131" s="22" t="s">
        <v>485</v>
      </c>
      <c r="I131" s="12">
        <v>2010</v>
      </c>
      <c r="J131" s="12">
        <v>1</v>
      </c>
      <c r="K131" s="7" t="s">
        <v>199</v>
      </c>
      <c r="L131" s="5" t="s">
        <v>7</v>
      </c>
      <c r="M131" s="12">
        <v>1</v>
      </c>
      <c r="N131" s="25" t="str">
        <f>HYPERLINK("http://www.tandfebooks.com/isbn/9780203860885")</f>
        <v>http://www.tandfebooks.com/isbn/9780203860885</v>
      </c>
    </row>
    <row r="132" spans="1:14" ht="13.5">
      <c r="A132" s="4">
        <v>431</v>
      </c>
      <c r="B132" s="5" t="s">
        <v>0</v>
      </c>
      <c r="C132" s="5" t="s">
        <v>58</v>
      </c>
      <c r="D132" s="17" t="s">
        <v>1001</v>
      </c>
      <c r="E132" s="17" t="s">
        <v>1002</v>
      </c>
      <c r="F132" s="20" t="s">
        <v>619</v>
      </c>
      <c r="G132" s="20" t="s">
        <v>741</v>
      </c>
      <c r="H132" s="22" t="s">
        <v>59</v>
      </c>
      <c r="I132" s="12">
        <v>2010</v>
      </c>
      <c r="J132" s="12">
        <v>1</v>
      </c>
      <c r="K132" s="5" t="s">
        <v>60</v>
      </c>
      <c r="L132" s="5" t="s">
        <v>15</v>
      </c>
      <c r="M132" s="12">
        <v>1</v>
      </c>
      <c r="N132" s="25" t="str">
        <f>HYPERLINK("http://www.tandfebooks.com/isbn/9780203838020")</f>
        <v>http://www.tandfebooks.com/isbn/9780203838020</v>
      </c>
    </row>
    <row r="133" spans="1:14" ht="13.5">
      <c r="A133" s="4">
        <v>432</v>
      </c>
      <c r="B133" s="5" t="s">
        <v>0</v>
      </c>
      <c r="C133" s="5" t="s">
        <v>40</v>
      </c>
      <c r="D133" s="17" t="s">
        <v>1003</v>
      </c>
      <c r="E133" s="17" t="s">
        <v>1004</v>
      </c>
      <c r="F133" s="20" t="s">
        <v>620</v>
      </c>
      <c r="G133" s="20" t="s">
        <v>742</v>
      </c>
      <c r="H133" s="22" t="s">
        <v>41</v>
      </c>
      <c r="I133" s="12">
        <v>2012</v>
      </c>
      <c r="J133" s="12">
        <v>1</v>
      </c>
      <c r="K133" s="7" t="s">
        <v>200</v>
      </c>
      <c r="L133" s="5" t="s">
        <v>7</v>
      </c>
      <c r="M133" s="12">
        <v>1</v>
      </c>
      <c r="N133" s="25" t="str">
        <f>HYPERLINK("http://www.tandfebooks.com/isbn/9780203851333")</f>
        <v>http://www.tandfebooks.com/isbn/9780203851333</v>
      </c>
    </row>
    <row r="134" spans="1:14" ht="13.5">
      <c r="A134" s="4">
        <v>433</v>
      </c>
      <c r="B134" s="5" t="s">
        <v>0</v>
      </c>
      <c r="C134" s="5" t="s">
        <v>372</v>
      </c>
      <c r="D134" s="17" t="s">
        <v>1005</v>
      </c>
      <c r="E134" s="17" t="s">
        <v>1006</v>
      </c>
      <c r="F134" s="20" t="s">
        <v>621</v>
      </c>
      <c r="G134" s="20" t="s">
        <v>124</v>
      </c>
      <c r="H134" s="22" t="s">
        <v>73</v>
      </c>
      <c r="I134" s="12">
        <v>2010</v>
      </c>
      <c r="J134" s="12">
        <v>1</v>
      </c>
      <c r="K134" s="5" t="s">
        <v>74</v>
      </c>
      <c r="L134" s="5" t="s">
        <v>7</v>
      </c>
      <c r="M134" s="12">
        <v>1</v>
      </c>
      <c r="N134" s="25" t="str">
        <f>HYPERLINK("http://www.tandfebooks.com/isbn/9780203870075")</f>
        <v>http://www.tandfebooks.com/isbn/9780203870075</v>
      </c>
    </row>
    <row r="135" spans="1:14" ht="13.5">
      <c r="A135" s="4">
        <v>434</v>
      </c>
      <c r="B135" s="5" t="s">
        <v>0</v>
      </c>
      <c r="C135" s="5" t="s">
        <v>407</v>
      </c>
      <c r="D135" s="17" t="s">
        <v>1007</v>
      </c>
      <c r="E135" s="17" t="s">
        <v>1008</v>
      </c>
      <c r="F135" s="20" t="s">
        <v>622</v>
      </c>
      <c r="G135" s="20" t="s">
        <v>125</v>
      </c>
      <c r="H135" s="22" t="s">
        <v>408</v>
      </c>
      <c r="I135" s="12">
        <v>2012</v>
      </c>
      <c r="J135" s="12">
        <v>1</v>
      </c>
      <c r="K135" s="5" t="s">
        <v>409</v>
      </c>
      <c r="L135" s="5" t="s">
        <v>7</v>
      </c>
      <c r="M135" s="12">
        <v>1</v>
      </c>
      <c r="N135" s="25" t="str">
        <f>HYPERLINK("http://www.tandfebooks.com/isbn/9780203804346")</f>
        <v>http://www.tandfebooks.com/isbn/9780203804346</v>
      </c>
    </row>
    <row r="136" spans="1:14" ht="13.5">
      <c r="A136" s="4">
        <v>435</v>
      </c>
      <c r="B136" s="5" t="s">
        <v>0</v>
      </c>
      <c r="C136" s="5" t="s">
        <v>410</v>
      </c>
      <c r="D136" s="17" t="s">
        <v>1009</v>
      </c>
      <c r="E136" s="17" t="s">
        <v>1010</v>
      </c>
      <c r="F136" s="20" t="s">
        <v>623</v>
      </c>
      <c r="G136" s="20" t="s">
        <v>126</v>
      </c>
      <c r="H136" s="22" t="s">
        <v>411</v>
      </c>
      <c r="I136" s="12">
        <v>2010</v>
      </c>
      <c r="J136" s="12">
        <v>1</v>
      </c>
      <c r="K136" s="5" t="s">
        <v>412</v>
      </c>
      <c r="L136" s="5" t="s">
        <v>7</v>
      </c>
      <c r="M136" s="12">
        <v>1</v>
      </c>
      <c r="N136" s="25" t="str">
        <f>HYPERLINK("http://www.tandfebooks.com/isbn/9781849776509")</f>
        <v>http://www.tandfebooks.com/isbn/9781849776509</v>
      </c>
    </row>
    <row r="137" spans="1:14" ht="13.5">
      <c r="A137" s="4">
        <v>436</v>
      </c>
      <c r="B137" s="5" t="s">
        <v>0</v>
      </c>
      <c r="C137" s="5" t="s">
        <v>424</v>
      </c>
      <c r="D137" s="17" t="s">
        <v>959</v>
      </c>
      <c r="E137" s="17" t="s">
        <v>960</v>
      </c>
      <c r="F137" s="20" t="s">
        <v>624</v>
      </c>
      <c r="G137" s="20" t="s">
        <v>127</v>
      </c>
      <c r="H137" s="22" t="s">
        <v>425</v>
      </c>
      <c r="I137" s="12">
        <v>2011</v>
      </c>
      <c r="J137" s="13">
        <v>2</v>
      </c>
      <c r="K137" s="5" t="s">
        <v>426</v>
      </c>
      <c r="L137" s="5" t="s">
        <v>7</v>
      </c>
      <c r="M137" s="12">
        <v>1</v>
      </c>
      <c r="N137" s="25" t="str">
        <f>HYPERLINK("http://www.tandfebooks.com/isbn/9780203893845")</f>
        <v>http://www.tandfebooks.com/isbn/9780203893845</v>
      </c>
    </row>
    <row r="138" spans="1:14" ht="13.5">
      <c r="A138" s="4">
        <v>437</v>
      </c>
      <c r="B138" s="5" t="s">
        <v>0</v>
      </c>
      <c r="C138" s="5" t="s">
        <v>326</v>
      </c>
      <c r="D138" s="17" t="s">
        <v>841</v>
      </c>
      <c r="E138" s="17" t="s">
        <v>927</v>
      </c>
      <c r="F138" s="20" t="s">
        <v>625</v>
      </c>
      <c r="G138" s="20" t="s">
        <v>128</v>
      </c>
      <c r="H138" s="22" t="s">
        <v>430</v>
      </c>
      <c r="I138" s="12">
        <v>2011</v>
      </c>
      <c r="J138" s="12">
        <v>1</v>
      </c>
      <c r="K138" s="5" t="s">
        <v>431</v>
      </c>
      <c r="L138" s="5" t="s">
        <v>7</v>
      </c>
      <c r="M138" s="12">
        <v>1</v>
      </c>
      <c r="N138" s="25" t="str">
        <f>HYPERLINK("http://www.tandfebooks.com/isbn/9780203847138")</f>
        <v>http://www.tandfebooks.com/isbn/9780203847138</v>
      </c>
    </row>
    <row r="139" spans="1:14" ht="13.5">
      <c r="A139" s="4">
        <v>438</v>
      </c>
      <c r="B139" s="5" t="s">
        <v>0</v>
      </c>
      <c r="C139" s="5" t="s">
        <v>433</v>
      </c>
      <c r="D139" s="17" t="s">
        <v>764</v>
      </c>
      <c r="E139" s="17" t="s">
        <v>1011</v>
      </c>
      <c r="F139" s="20" t="s">
        <v>626</v>
      </c>
      <c r="G139" s="20" t="s">
        <v>129</v>
      </c>
      <c r="H139" s="22" t="s">
        <v>434</v>
      </c>
      <c r="I139" s="12">
        <v>2009</v>
      </c>
      <c r="J139" s="12">
        <v>1</v>
      </c>
      <c r="K139" s="5" t="s">
        <v>435</v>
      </c>
      <c r="L139" s="5" t="s">
        <v>7</v>
      </c>
      <c r="M139" s="12">
        <v>1</v>
      </c>
      <c r="N139" s="25" t="str">
        <f>HYPERLINK("http://www.tandfebooks.com/isbn/9780203875773")</f>
        <v>http://www.tandfebooks.com/isbn/9780203875773</v>
      </c>
    </row>
    <row r="140" spans="1:14" ht="13.5">
      <c r="A140" s="4">
        <v>439</v>
      </c>
      <c r="B140" s="5" t="s">
        <v>0</v>
      </c>
      <c r="C140" s="5" t="s">
        <v>436</v>
      </c>
      <c r="D140" s="17" t="s">
        <v>1012</v>
      </c>
      <c r="E140" s="17" t="s">
        <v>1013</v>
      </c>
      <c r="F140" s="20" t="s">
        <v>627</v>
      </c>
      <c r="G140" s="20" t="s">
        <v>130</v>
      </c>
      <c r="H140" s="22" t="s">
        <v>437</v>
      </c>
      <c r="I140" s="12">
        <v>2012</v>
      </c>
      <c r="J140" s="12">
        <v>1</v>
      </c>
      <c r="K140" s="5" t="s">
        <v>438</v>
      </c>
      <c r="L140" s="5" t="s">
        <v>7</v>
      </c>
      <c r="M140" s="12">
        <v>1</v>
      </c>
      <c r="N140" s="25" t="str">
        <f>HYPERLINK("http://www.tandfebooks.com/isbn/9780203123317")</f>
        <v>http://www.tandfebooks.com/isbn/9780203123317</v>
      </c>
    </row>
    <row r="141" spans="1:14" ht="13.5">
      <c r="A141" s="4">
        <v>440</v>
      </c>
      <c r="B141" s="5" t="s">
        <v>0</v>
      </c>
      <c r="C141" s="5" t="s">
        <v>394</v>
      </c>
      <c r="D141" s="17" t="s">
        <v>1014</v>
      </c>
      <c r="E141" s="17" t="s">
        <v>1015</v>
      </c>
      <c r="F141" s="20" t="s">
        <v>628</v>
      </c>
      <c r="G141" s="20" t="s">
        <v>743</v>
      </c>
      <c r="H141" s="22" t="s">
        <v>444</v>
      </c>
      <c r="I141" s="12">
        <v>2010</v>
      </c>
      <c r="J141" s="12">
        <v>1</v>
      </c>
      <c r="K141" s="5" t="s">
        <v>445</v>
      </c>
      <c r="L141" s="5" t="s">
        <v>7</v>
      </c>
      <c r="M141" s="12">
        <v>1</v>
      </c>
      <c r="N141" s="25" t="str">
        <f>HYPERLINK("http://www.tandfebooks.com/isbn/9780203854686")</f>
        <v>http://www.tandfebooks.com/isbn/9780203854686</v>
      </c>
    </row>
    <row r="142" spans="1:14" ht="13.5">
      <c r="A142" s="4">
        <v>441</v>
      </c>
      <c r="B142" s="5" t="s">
        <v>0</v>
      </c>
      <c r="C142" s="5" t="s">
        <v>452</v>
      </c>
      <c r="D142" s="17" t="s">
        <v>1016</v>
      </c>
      <c r="E142" s="17" t="s">
        <v>1017</v>
      </c>
      <c r="F142" s="20" t="s">
        <v>629</v>
      </c>
      <c r="G142" s="20" t="s">
        <v>744</v>
      </c>
      <c r="H142" s="22" t="s">
        <v>453</v>
      </c>
      <c r="I142" s="12">
        <v>2011</v>
      </c>
      <c r="J142" s="12">
        <v>1</v>
      </c>
      <c r="K142" s="7" t="s">
        <v>201</v>
      </c>
      <c r="L142" s="5" t="s">
        <v>454</v>
      </c>
      <c r="M142" s="12">
        <v>1</v>
      </c>
      <c r="N142" s="25" t="str">
        <f>HYPERLINK("http://www.tandfebooks.com/isbn/9780203813966")</f>
        <v>http://www.tandfebooks.com/isbn/9780203813966</v>
      </c>
    </row>
    <row r="143" spans="1:14" ht="13.5">
      <c r="A143" s="4">
        <v>442</v>
      </c>
      <c r="B143" s="5" t="s">
        <v>0</v>
      </c>
      <c r="C143" s="5" t="s">
        <v>458</v>
      </c>
      <c r="D143" s="17" t="s">
        <v>1018</v>
      </c>
      <c r="E143" s="17" t="s">
        <v>1019</v>
      </c>
      <c r="F143" s="20" t="s">
        <v>630</v>
      </c>
      <c r="G143" s="20" t="s">
        <v>745</v>
      </c>
      <c r="H143" s="22" t="s">
        <v>459</v>
      </c>
      <c r="I143" s="12">
        <v>2011</v>
      </c>
      <c r="J143" s="12">
        <v>1</v>
      </c>
      <c r="K143" s="7" t="s">
        <v>202</v>
      </c>
      <c r="L143" s="5" t="s">
        <v>7</v>
      </c>
      <c r="M143" s="12">
        <v>1</v>
      </c>
      <c r="N143" s="25" t="str">
        <f>HYPERLINK("http://www.tandfebooks.com/isbn/9780203828069")</f>
        <v>http://www.tandfebooks.com/isbn/9780203828069</v>
      </c>
    </row>
    <row r="144" spans="1:14" ht="13.5">
      <c r="A144" s="4">
        <v>443</v>
      </c>
      <c r="B144" s="5" t="s">
        <v>0</v>
      </c>
      <c r="C144" s="5" t="s">
        <v>479</v>
      </c>
      <c r="D144" s="17" t="s">
        <v>1020</v>
      </c>
      <c r="E144" s="17" t="s">
        <v>1021</v>
      </c>
      <c r="F144" s="20" t="s">
        <v>631</v>
      </c>
      <c r="G144" s="20" t="s">
        <v>746</v>
      </c>
      <c r="H144" s="22" t="s">
        <v>480</v>
      </c>
      <c r="I144" s="12">
        <v>2010</v>
      </c>
      <c r="J144" s="12">
        <v>1</v>
      </c>
      <c r="K144" s="5" t="s">
        <v>481</v>
      </c>
      <c r="L144" s="5" t="s">
        <v>354</v>
      </c>
      <c r="M144" s="12">
        <v>1</v>
      </c>
      <c r="N144" s="25" t="str">
        <f>HYPERLINK("http://www.tandfebooks.com/isbn/9780203863671")</f>
        <v>http://www.tandfebooks.com/isbn/9780203863671</v>
      </c>
    </row>
    <row r="145" spans="1:14" ht="13.5">
      <c r="A145" s="4">
        <v>444</v>
      </c>
      <c r="B145" s="5" t="s">
        <v>0</v>
      </c>
      <c r="C145" s="5" t="s">
        <v>38</v>
      </c>
      <c r="D145" s="17" t="s">
        <v>1022</v>
      </c>
      <c r="E145" s="17" t="s">
        <v>925</v>
      </c>
      <c r="F145" s="20" t="s">
        <v>632</v>
      </c>
      <c r="G145" s="20" t="s">
        <v>747</v>
      </c>
      <c r="H145" s="22" t="s">
        <v>39</v>
      </c>
      <c r="I145" s="12">
        <v>2011</v>
      </c>
      <c r="J145" s="12">
        <v>1</v>
      </c>
      <c r="K145" s="7" t="s">
        <v>203</v>
      </c>
      <c r="L145" s="5" t="s">
        <v>7</v>
      </c>
      <c r="M145" s="12">
        <v>1</v>
      </c>
      <c r="N145" s="25" t="str">
        <f>HYPERLINK("http://www.tandfebooks.com/isbn/9780203831762")</f>
        <v>http://www.tandfebooks.com/isbn/9780203831762</v>
      </c>
    </row>
    <row r="146" spans="1:14" ht="13.5">
      <c r="A146" s="4">
        <v>664</v>
      </c>
      <c r="B146" s="9" t="s">
        <v>0</v>
      </c>
      <c r="C146" s="9" t="s">
        <v>131</v>
      </c>
      <c r="D146" s="18" t="s">
        <v>1023</v>
      </c>
      <c r="E146" s="18" t="s">
        <v>1024</v>
      </c>
      <c r="F146" s="21" t="s">
        <v>633</v>
      </c>
      <c r="G146" s="21" t="s">
        <v>748</v>
      </c>
      <c r="H146" s="23" t="s">
        <v>132</v>
      </c>
      <c r="I146" s="8">
        <v>2012</v>
      </c>
      <c r="J146" s="8">
        <v>1</v>
      </c>
      <c r="K146" s="10" t="s">
        <v>1</v>
      </c>
      <c r="L146" s="9" t="s">
        <v>7</v>
      </c>
      <c r="M146" s="8">
        <v>1</v>
      </c>
      <c r="N146" s="25" t="str">
        <f>HYPERLINK("http://www.tandfebooks.com/isbn/9780203347157")</f>
        <v>http://www.tandfebooks.com/isbn/9780203347157</v>
      </c>
    </row>
    <row r="147" spans="1:14" ht="13.5">
      <c r="A147" s="4">
        <v>665</v>
      </c>
      <c r="B147" s="9" t="s">
        <v>0</v>
      </c>
      <c r="C147" s="9" t="s">
        <v>133</v>
      </c>
      <c r="D147" s="18" t="s">
        <v>1025</v>
      </c>
      <c r="E147" s="18" t="s">
        <v>1026</v>
      </c>
      <c r="F147" s="21" t="s">
        <v>634</v>
      </c>
      <c r="G147" s="21" t="s">
        <v>749</v>
      </c>
      <c r="H147" s="23" t="s">
        <v>134</v>
      </c>
      <c r="I147" s="8">
        <v>2012</v>
      </c>
      <c r="J147" s="8">
        <v>1</v>
      </c>
      <c r="K147" s="10" t="s">
        <v>2</v>
      </c>
      <c r="L147" s="9" t="s">
        <v>7</v>
      </c>
      <c r="M147" s="8">
        <v>1</v>
      </c>
      <c r="N147" s="25" t="str">
        <f>HYPERLINK("http://www.tandfebooks.com/isbn/9780203145050")</f>
        <v>http://www.tandfebooks.com/isbn/9780203145050</v>
      </c>
    </row>
    <row r="148" spans="1:14" ht="13.5">
      <c r="A148" s="4">
        <v>666</v>
      </c>
      <c r="B148" s="9" t="s">
        <v>0</v>
      </c>
      <c r="C148" s="9" t="s">
        <v>135</v>
      </c>
      <c r="D148" s="18" t="s">
        <v>1027</v>
      </c>
      <c r="E148" s="18" t="s">
        <v>1028</v>
      </c>
      <c r="F148" s="21" t="s">
        <v>635</v>
      </c>
      <c r="G148" s="21" t="s">
        <v>750</v>
      </c>
      <c r="H148" s="23" t="s">
        <v>136</v>
      </c>
      <c r="I148" s="8">
        <v>2012</v>
      </c>
      <c r="J148" s="8">
        <v>1</v>
      </c>
      <c r="K148" s="10" t="s">
        <v>3</v>
      </c>
      <c r="L148" s="9" t="s">
        <v>7</v>
      </c>
      <c r="M148" s="8">
        <v>1</v>
      </c>
      <c r="N148" s="25" t="str">
        <f>HYPERLINK("http://www.tandfebooks.com/isbn/9780203804803")</f>
        <v>http://www.tandfebooks.com/isbn/9780203804803</v>
      </c>
    </row>
    <row r="149" spans="1:14" ht="13.5">
      <c r="A149" s="4">
        <v>694</v>
      </c>
      <c r="B149" s="9" t="s">
        <v>0</v>
      </c>
      <c r="C149" s="9" t="s">
        <v>81</v>
      </c>
      <c r="D149" s="18" t="s">
        <v>1029</v>
      </c>
      <c r="E149" s="18" t="s">
        <v>1030</v>
      </c>
      <c r="F149" s="21" t="s">
        <v>636</v>
      </c>
      <c r="G149" s="21" t="s">
        <v>751</v>
      </c>
      <c r="H149" s="23" t="s">
        <v>137</v>
      </c>
      <c r="I149" s="8">
        <v>2011</v>
      </c>
      <c r="J149" s="8">
        <v>1</v>
      </c>
      <c r="K149" s="9" t="s">
        <v>138</v>
      </c>
      <c r="L149" s="9" t="s">
        <v>7</v>
      </c>
      <c r="M149" s="8">
        <v>1</v>
      </c>
      <c r="N149" s="25" t="str">
        <f>HYPERLINK("http://www.tandfebooks.com/isbn/9780203816042")</f>
        <v>http://www.tandfebooks.com/isbn/9780203816042</v>
      </c>
    </row>
    <row r="150" spans="1:14" ht="13.5">
      <c r="A150" s="4">
        <v>695</v>
      </c>
      <c r="B150" s="9" t="s">
        <v>0</v>
      </c>
      <c r="C150" s="9" t="s">
        <v>139</v>
      </c>
      <c r="D150" s="18" t="s">
        <v>1031</v>
      </c>
      <c r="E150" s="18" t="s">
        <v>1032</v>
      </c>
      <c r="F150" s="21" t="s">
        <v>637</v>
      </c>
      <c r="G150" s="21" t="s">
        <v>752</v>
      </c>
      <c r="H150" s="23" t="s">
        <v>140</v>
      </c>
      <c r="I150" s="8">
        <v>2010</v>
      </c>
      <c r="J150" s="8">
        <v>1</v>
      </c>
      <c r="K150" s="9" t="s">
        <v>141</v>
      </c>
      <c r="L150" s="9" t="s">
        <v>7</v>
      </c>
      <c r="M150" s="8">
        <v>1</v>
      </c>
      <c r="N150" s="25" t="str">
        <f>HYPERLINK("http://www.tandfebooks.com/isbn/9780203862230")</f>
        <v>http://www.tandfebooks.com/isbn/9780203862230</v>
      </c>
    </row>
    <row r="151" spans="1:14" ht="13.5">
      <c r="A151" s="4">
        <v>696</v>
      </c>
      <c r="B151" s="9" t="s">
        <v>0</v>
      </c>
      <c r="C151" s="9" t="s">
        <v>81</v>
      </c>
      <c r="D151" s="18" t="s">
        <v>1033</v>
      </c>
      <c r="E151" s="18" t="s">
        <v>1034</v>
      </c>
      <c r="F151" s="21" t="s">
        <v>638</v>
      </c>
      <c r="G151" s="21" t="s">
        <v>753</v>
      </c>
      <c r="H151" s="23" t="s">
        <v>142</v>
      </c>
      <c r="I151" s="8">
        <v>2010</v>
      </c>
      <c r="J151" s="8">
        <v>1</v>
      </c>
      <c r="K151" s="10" t="s">
        <v>397</v>
      </c>
      <c r="L151" s="9" t="s">
        <v>7</v>
      </c>
      <c r="M151" s="8">
        <v>1</v>
      </c>
      <c r="N151" s="25" t="str">
        <f>HYPERLINK("http://www.tandfebooks.com/isbn/9780203863015")</f>
        <v>http://www.tandfebooks.com/isbn/9780203863015</v>
      </c>
    </row>
    <row r="152" spans="1:14" ht="13.5">
      <c r="A152" s="4">
        <v>697</v>
      </c>
      <c r="B152" s="9" t="s">
        <v>0</v>
      </c>
      <c r="C152" s="9" t="s">
        <v>143</v>
      </c>
      <c r="D152" s="18" t="s">
        <v>1035</v>
      </c>
      <c r="E152" s="18" t="s">
        <v>1036</v>
      </c>
      <c r="F152" s="21" t="s">
        <v>639</v>
      </c>
      <c r="G152" s="21" t="s">
        <v>754</v>
      </c>
      <c r="H152" s="23" t="s">
        <v>144</v>
      </c>
      <c r="I152" s="14">
        <v>2010</v>
      </c>
      <c r="J152" s="8">
        <v>1</v>
      </c>
      <c r="K152" s="10" t="s">
        <v>398</v>
      </c>
      <c r="L152" s="9" t="s">
        <v>7</v>
      </c>
      <c r="M152" s="8">
        <v>1</v>
      </c>
      <c r="N152" s="25" t="str">
        <f>HYPERLINK("http://www.tandfebooks.com/isbn/9780203880395")</f>
        <v>http://www.tandfebooks.com/isbn/9780203880395</v>
      </c>
    </row>
    <row r="153" spans="1:14" ht="13.5">
      <c r="A153" s="4">
        <v>698</v>
      </c>
      <c r="B153" s="9" t="s">
        <v>0</v>
      </c>
      <c r="C153" s="9" t="s">
        <v>317</v>
      </c>
      <c r="D153" s="18" t="s">
        <v>1037</v>
      </c>
      <c r="E153" s="18" t="s">
        <v>1038</v>
      </c>
      <c r="F153" s="21" t="s">
        <v>640</v>
      </c>
      <c r="G153" s="21" t="s">
        <v>755</v>
      </c>
      <c r="H153" s="23" t="s">
        <v>145</v>
      </c>
      <c r="I153" s="8">
        <v>2010</v>
      </c>
      <c r="J153" s="8">
        <v>1</v>
      </c>
      <c r="K153" s="10" t="s">
        <v>399</v>
      </c>
      <c r="L153" s="9" t="s">
        <v>7</v>
      </c>
      <c r="M153" s="8">
        <v>1</v>
      </c>
      <c r="N153" s="25" t="str">
        <f>HYPERLINK("http://www.tandfebooks.com/isbn/9781849776431")</f>
        <v>http://www.tandfebooks.com/isbn/9781849776431</v>
      </c>
    </row>
    <row r="154" spans="1:14" ht="13.5">
      <c r="A154" s="4">
        <v>699</v>
      </c>
      <c r="B154" s="9" t="s">
        <v>0</v>
      </c>
      <c r="C154" s="9" t="s">
        <v>146</v>
      </c>
      <c r="D154" s="18" t="s">
        <v>910</v>
      </c>
      <c r="E154" s="18" t="s">
        <v>1039</v>
      </c>
      <c r="F154" s="21" t="s">
        <v>641</v>
      </c>
      <c r="G154" s="21" t="s">
        <v>756</v>
      </c>
      <c r="H154" s="23" t="s">
        <v>147</v>
      </c>
      <c r="I154" s="8">
        <v>2010</v>
      </c>
      <c r="J154" s="8">
        <v>1</v>
      </c>
      <c r="K154" s="9" t="s">
        <v>148</v>
      </c>
      <c r="L154" s="9" t="s">
        <v>354</v>
      </c>
      <c r="M154" s="8">
        <v>1</v>
      </c>
      <c r="N154" s="25" t="str">
        <f>HYPERLINK("http://www.tandfebooks.com/isbn/9780203847190")</f>
        <v>http://www.tandfebooks.com/isbn/9780203847190</v>
      </c>
    </row>
    <row r="155" spans="1:14" ht="13.5">
      <c r="A155" s="4">
        <v>700</v>
      </c>
      <c r="B155" s="9" t="s">
        <v>0</v>
      </c>
      <c r="C155" s="9" t="s">
        <v>149</v>
      </c>
      <c r="D155" s="18" t="s">
        <v>1040</v>
      </c>
      <c r="E155" s="18" t="s">
        <v>1041</v>
      </c>
      <c r="F155" s="21" t="s">
        <v>642</v>
      </c>
      <c r="G155" s="21" t="s">
        <v>757</v>
      </c>
      <c r="H155" s="23" t="s">
        <v>150</v>
      </c>
      <c r="I155" s="8">
        <v>2010</v>
      </c>
      <c r="J155" s="8">
        <v>1</v>
      </c>
      <c r="K155" s="10" t="s">
        <v>400</v>
      </c>
      <c r="L155" s="9" t="s">
        <v>7</v>
      </c>
      <c r="M155" s="8">
        <v>1</v>
      </c>
      <c r="N155" s="25" t="str">
        <f>HYPERLINK("http://www.tandfebooks.com/isbn/9780203885550")</f>
        <v>http://www.tandfebooks.com/isbn/9780203885550</v>
      </c>
    </row>
    <row r="156" spans="1:14" ht="13.5">
      <c r="A156" s="4">
        <v>701</v>
      </c>
      <c r="B156" s="9" t="s">
        <v>0</v>
      </c>
      <c r="C156" s="9" t="s">
        <v>151</v>
      </c>
      <c r="D156" s="18" t="s">
        <v>1042</v>
      </c>
      <c r="E156" s="18" t="s">
        <v>1043</v>
      </c>
      <c r="F156" s="21" t="s">
        <v>643</v>
      </c>
      <c r="G156" s="21" t="s">
        <v>758</v>
      </c>
      <c r="H156" s="23" t="s">
        <v>152</v>
      </c>
      <c r="I156" s="8">
        <v>2010</v>
      </c>
      <c r="J156" s="8">
        <v>1</v>
      </c>
      <c r="K156" s="10" t="s">
        <v>401</v>
      </c>
      <c r="L156" s="9" t="s">
        <v>7</v>
      </c>
      <c r="M156" s="8">
        <v>1</v>
      </c>
      <c r="N156" s="25" t="str">
        <f>HYPERLINK("http://www.tandfebooks.com/isbn/9780203859148")</f>
        <v>http://www.tandfebooks.com/isbn/9780203859148</v>
      </c>
    </row>
    <row r="157" spans="1:14" ht="13.5">
      <c r="A157" s="4">
        <v>702</v>
      </c>
      <c r="B157" s="9" t="s">
        <v>0</v>
      </c>
      <c r="C157" s="9" t="s">
        <v>61</v>
      </c>
      <c r="D157" s="18" t="s">
        <v>1044</v>
      </c>
      <c r="E157" s="18" t="s">
        <v>1045</v>
      </c>
      <c r="F157" s="21" t="s">
        <v>644</v>
      </c>
      <c r="G157" s="21" t="s">
        <v>759</v>
      </c>
      <c r="H157" s="23" t="s">
        <v>153</v>
      </c>
      <c r="I157" s="8">
        <v>2011</v>
      </c>
      <c r="J157" s="8">
        <v>1</v>
      </c>
      <c r="K157" s="9" t="s">
        <v>154</v>
      </c>
      <c r="L157" s="9" t="s">
        <v>7</v>
      </c>
      <c r="M157" s="8">
        <v>1</v>
      </c>
      <c r="N157" s="25" t="str">
        <f>HYPERLINK("http://www.tandfebooks.com/isbn/9780203832172")</f>
        <v>http://www.tandfebooks.com/isbn/9780203832172</v>
      </c>
    </row>
  </sheetData>
  <sheetProtection/>
  <autoFilter ref="A1:N157"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  <headerFooter>
    <oddHeader>&amp;L附件二：電子書清單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10"/>
  <sheetViews>
    <sheetView tabSelected="1" zoomScalePageLayoutView="0" workbookViewId="0" topLeftCell="E1">
      <selection activeCell="I22" sqref="I22"/>
    </sheetView>
  </sheetViews>
  <sheetFormatPr defaultColWidth="9.00390625" defaultRowHeight="15.75"/>
  <cols>
    <col min="1" max="1" width="5.375" style="0" customWidth="1"/>
    <col min="8" max="8" width="15.50390625" style="0" customWidth="1"/>
    <col min="9" max="9" width="46.375" style="0" customWidth="1"/>
    <col min="10" max="11" width="5.375" style="0" bestFit="1" customWidth="1"/>
    <col min="14" max="14" width="7.25390625" style="0" bestFit="1" customWidth="1"/>
    <col min="15" max="15" width="5.625" style="0" customWidth="1"/>
    <col min="16" max="16" width="28.75390625" style="32" customWidth="1"/>
    <col min="17" max="17" width="19.75390625" style="0" customWidth="1"/>
  </cols>
  <sheetData>
    <row r="1" spans="1:17" s="39" customFormat="1" ht="54.75">
      <c r="A1" s="35" t="s">
        <v>1046</v>
      </c>
      <c r="B1" s="36" t="s">
        <v>1047</v>
      </c>
      <c r="C1" s="35" t="s">
        <v>384</v>
      </c>
      <c r="D1" s="35" t="s">
        <v>385</v>
      </c>
      <c r="E1" s="37" t="s">
        <v>486</v>
      </c>
      <c r="F1" s="37" t="s">
        <v>487</v>
      </c>
      <c r="G1" s="38" t="s">
        <v>386</v>
      </c>
      <c r="H1" s="38" t="s">
        <v>387</v>
      </c>
      <c r="I1" s="35" t="s">
        <v>388</v>
      </c>
      <c r="J1" s="35" t="s">
        <v>389</v>
      </c>
      <c r="K1" s="35" t="s">
        <v>390</v>
      </c>
      <c r="L1" s="35" t="s">
        <v>391</v>
      </c>
      <c r="M1" s="35" t="s">
        <v>392</v>
      </c>
      <c r="N1" s="35" t="s">
        <v>393</v>
      </c>
      <c r="O1" s="35" t="s">
        <v>1048</v>
      </c>
      <c r="P1" s="40" t="s">
        <v>1049</v>
      </c>
      <c r="Q1" s="35" t="s">
        <v>1050</v>
      </c>
    </row>
    <row r="2" spans="1:17" ht="15.75">
      <c r="A2" s="26">
        <v>1</v>
      </c>
      <c r="B2" s="27" t="s">
        <v>1051</v>
      </c>
      <c r="C2" s="27" t="s">
        <v>0</v>
      </c>
      <c r="D2" s="27" t="s">
        <v>1052</v>
      </c>
      <c r="E2" s="28" t="s">
        <v>1053</v>
      </c>
      <c r="F2" s="28" t="s">
        <v>1054</v>
      </c>
      <c r="G2" s="29" t="s">
        <v>1055</v>
      </c>
      <c r="H2" s="30">
        <v>9780415877145</v>
      </c>
      <c r="I2" s="27" t="s">
        <v>1056</v>
      </c>
      <c r="J2" s="27">
        <v>1</v>
      </c>
      <c r="K2" s="27">
        <v>1</v>
      </c>
      <c r="L2" s="27" t="s">
        <v>1057</v>
      </c>
      <c r="M2" s="27" t="s">
        <v>7</v>
      </c>
      <c r="N2" s="27">
        <v>2011</v>
      </c>
      <c r="O2" s="27" t="s">
        <v>1058</v>
      </c>
      <c r="P2" s="31" t="str">
        <f>HYPERLINK("http://www.tandfebooks.com/isbn/9780203832585")</f>
        <v>http://www.tandfebooks.com/isbn/9780203832585</v>
      </c>
      <c r="Q2" s="27" t="s">
        <v>1059</v>
      </c>
    </row>
    <row r="3" spans="1:17" ht="15.75">
      <c r="A3" s="26">
        <v>2</v>
      </c>
      <c r="B3" s="27" t="s">
        <v>1060</v>
      </c>
      <c r="C3" s="27" t="s">
        <v>0</v>
      </c>
      <c r="D3" s="27" t="s">
        <v>1061</v>
      </c>
      <c r="E3" s="28" t="s">
        <v>1062</v>
      </c>
      <c r="F3" s="28" t="s">
        <v>1063</v>
      </c>
      <c r="G3" s="29" t="s">
        <v>1064</v>
      </c>
      <c r="H3" s="30">
        <v>9780415875912</v>
      </c>
      <c r="I3" s="27" t="s">
        <v>1065</v>
      </c>
      <c r="J3" s="27">
        <v>1</v>
      </c>
      <c r="K3" s="27">
        <v>1</v>
      </c>
      <c r="L3" s="27" t="s">
        <v>1066</v>
      </c>
      <c r="M3" s="27" t="s">
        <v>7</v>
      </c>
      <c r="N3" s="27">
        <v>2011</v>
      </c>
      <c r="O3" s="27" t="s">
        <v>1058</v>
      </c>
      <c r="P3" s="31" t="str">
        <f>HYPERLINK("http://www.tandfebooks.com/isbn/9780203839850")</f>
        <v>http://www.tandfebooks.com/isbn/9780203839850</v>
      </c>
      <c r="Q3" s="27" t="s">
        <v>1059</v>
      </c>
    </row>
    <row r="4" spans="1:17" ht="15.75">
      <c r="A4" s="26">
        <v>3</v>
      </c>
      <c r="B4" s="27" t="s">
        <v>1067</v>
      </c>
      <c r="C4" s="27" t="s">
        <v>0</v>
      </c>
      <c r="D4" s="27" t="s">
        <v>1068</v>
      </c>
      <c r="E4" s="28" t="s">
        <v>1069</v>
      </c>
      <c r="F4" s="28" t="s">
        <v>1070</v>
      </c>
      <c r="G4" s="29" t="s">
        <v>1071</v>
      </c>
      <c r="H4" s="30">
        <v>9780415606325</v>
      </c>
      <c r="I4" s="27" t="s">
        <v>1072</v>
      </c>
      <c r="J4" s="27">
        <v>1</v>
      </c>
      <c r="K4" s="27">
        <v>1</v>
      </c>
      <c r="L4" s="27" t="s">
        <v>1073</v>
      </c>
      <c r="M4" s="27" t="s">
        <v>7</v>
      </c>
      <c r="N4" s="27">
        <v>2011</v>
      </c>
      <c r="O4" s="27" t="s">
        <v>1058</v>
      </c>
      <c r="P4" s="31" t="str">
        <f>HYPERLINK("http://www.tandfebooks.com/isbn/9780203817063")</f>
        <v>http://www.tandfebooks.com/isbn/9780203817063</v>
      </c>
      <c r="Q4" s="27" t="s">
        <v>1059</v>
      </c>
    </row>
    <row r="5" spans="1:17" ht="15.75">
      <c r="A5" s="26">
        <v>4</v>
      </c>
      <c r="B5" s="27" t="s">
        <v>1074</v>
      </c>
      <c r="C5" s="27" t="s">
        <v>0</v>
      </c>
      <c r="D5" s="27" t="s">
        <v>249</v>
      </c>
      <c r="E5" s="28" t="s">
        <v>1075</v>
      </c>
      <c r="F5" s="28" t="s">
        <v>1076</v>
      </c>
      <c r="G5" s="29" t="s">
        <v>1077</v>
      </c>
      <c r="H5" s="30">
        <v>9780415879712</v>
      </c>
      <c r="I5" s="27" t="s">
        <v>1078</v>
      </c>
      <c r="J5" s="27">
        <v>1</v>
      </c>
      <c r="K5" s="27">
        <v>1</v>
      </c>
      <c r="L5" s="27" t="s">
        <v>1079</v>
      </c>
      <c r="M5" s="27" t="s">
        <v>7</v>
      </c>
      <c r="N5" s="27">
        <v>2011</v>
      </c>
      <c r="O5" s="27" t="s">
        <v>1058</v>
      </c>
      <c r="P5" s="31" t="str">
        <f>HYPERLINK("http://www.tandfebooks.com/isbn/9780203810583")</f>
        <v>http://www.tandfebooks.com/isbn/9780203810583</v>
      </c>
      <c r="Q5" s="27" t="s">
        <v>1059</v>
      </c>
    </row>
    <row r="6" spans="1:17" s="33" customFormat="1" ht="13.5">
      <c r="A6" s="26">
        <v>6</v>
      </c>
      <c r="B6" s="27" t="s">
        <v>1080</v>
      </c>
      <c r="C6" s="27" t="s">
        <v>0</v>
      </c>
      <c r="D6" s="27" t="s">
        <v>61</v>
      </c>
      <c r="E6" s="28" t="s">
        <v>1081</v>
      </c>
      <c r="F6" s="28" t="s">
        <v>1082</v>
      </c>
      <c r="G6" s="29" t="s">
        <v>1083</v>
      </c>
      <c r="H6" s="30">
        <v>9780415873932</v>
      </c>
      <c r="I6" s="27" t="s">
        <v>1084</v>
      </c>
      <c r="J6" s="27">
        <v>1</v>
      </c>
      <c r="K6" s="27">
        <v>1</v>
      </c>
      <c r="L6" s="27" t="s">
        <v>1085</v>
      </c>
      <c r="M6" s="27" t="s">
        <v>7</v>
      </c>
      <c r="N6" s="27">
        <v>2011</v>
      </c>
      <c r="O6" s="27" t="s">
        <v>1058</v>
      </c>
      <c r="P6" s="31" t="str">
        <f>HYPERLINK("http://www.tandfebooks.com/isbn/9780203864142")</f>
        <v>http://www.tandfebooks.com/isbn/9780203864142</v>
      </c>
      <c r="Q6" s="27" t="s">
        <v>1059</v>
      </c>
    </row>
    <row r="7" spans="1:17" s="33" customFormat="1" ht="13.5">
      <c r="A7" s="26">
        <v>1</v>
      </c>
      <c r="B7" s="27" t="s">
        <v>1086</v>
      </c>
      <c r="C7" s="27" t="s">
        <v>0</v>
      </c>
      <c r="D7" s="27" t="s">
        <v>1087</v>
      </c>
      <c r="E7" s="28" t="s">
        <v>1088</v>
      </c>
      <c r="F7" s="28" t="s">
        <v>1089</v>
      </c>
      <c r="G7" s="29" t="s">
        <v>1090</v>
      </c>
      <c r="H7" s="30">
        <v>9780415489805</v>
      </c>
      <c r="I7" s="27" t="s">
        <v>1091</v>
      </c>
      <c r="J7" s="27">
        <v>1</v>
      </c>
      <c r="K7" s="27">
        <v>1</v>
      </c>
      <c r="L7" s="27" t="s">
        <v>1092</v>
      </c>
      <c r="M7" s="27" t="s">
        <v>7</v>
      </c>
      <c r="N7" s="27">
        <v>2011</v>
      </c>
      <c r="O7" s="27" t="s">
        <v>1058</v>
      </c>
      <c r="P7" s="31" t="str">
        <f>HYPERLINK("http://www.tandfebooks.com/isbn/9780203816882")</f>
        <v>http://www.tandfebooks.com/isbn/9780203816882</v>
      </c>
      <c r="Q7" s="27" t="s">
        <v>1059</v>
      </c>
    </row>
    <row r="8" spans="1:17" s="33" customFormat="1" ht="13.5">
      <c r="A8" s="26">
        <v>2</v>
      </c>
      <c r="B8" s="27" t="s">
        <v>1093</v>
      </c>
      <c r="C8" s="27" t="s">
        <v>0</v>
      </c>
      <c r="D8" s="27" t="s">
        <v>135</v>
      </c>
      <c r="E8" s="28" t="s">
        <v>1027</v>
      </c>
      <c r="F8" s="28" t="s">
        <v>1028</v>
      </c>
      <c r="G8" s="29" t="s">
        <v>1094</v>
      </c>
      <c r="H8" s="30">
        <v>9780415596817</v>
      </c>
      <c r="I8" s="27" t="s">
        <v>1095</v>
      </c>
      <c r="J8" s="27">
        <v>1</v>
      </c>
      <c r="K8" s="27">
        <v>1</v>
      </c>
      <c r="L8" s="34" t="s">
        <v>1096</v>
      </c>
      <c r="M8" s="27" t="s">
        <v>7</v>
      </c>
      <c r="N8" s="27">
        <v>2011</v>
      </c>
      <c r="O8" s="27" t="s">
        <v>1058</v>
      </c>
      <c r="P8" s="31" t="str">
        <f>HYPERLINK("http://www.tandfebooks.com/isbn/9780203808030")</f>
        <v>http://www.tandfebooks.com/isbn/9780203808030</v>
      </c>
      <c r="Q8" s="27" t="s">
        <v>1059</v>
      </c>
    </row>
    <row r="9" spans="1:17" s="33" customFormat="1" ht="13.5">
      <c r="A9" s="26">
        <v>3</v>
      </c>
      <c r="B9" s="27" t="s">
        <v>1097</v>
      </c>
      <c r="C9" s="27" t="s">
        <v>0</v>
      </c>
      <c r="D9" s="27" t="s">
        <v>1098</v>
      </c>
      <c r="E9" s="28" t="s">
        <v>1099</v>
      </c>
      <c r="F9" s="28" t="s">
        <v>1100</v>
      </c>
      <c r="G9" s="29" t="s">
        <v>1101</v>
      </c>
      <c r="H9" s="30">
        <v>9780415992442</v>
      </c>
      <c r="I9" s="27" t="s">
        <v>1102</v>
      </c>
      <c r="J9" s="27">
        <v>1</v>
      </c>
      <c r="K9" s="27">
        <v>1</v>
      </c>
      <c r="L9" s="27" t="s">
        <v>1103</v>
      </c>
      <c r="M9" s="27" t="s">
        <v>7</v>
      </c>
      <c r="N9" s="27">
        <v>2011</v>
      </c>
      <c r="O9" s="27" t="s">
        <v>1058</v>
      </c>
      <c r="P9" s="31" t="str">
        <f>HYPERLINK("http://www.tandfebooks.com/isbn/9780203836187")</f>
        <v>http://www.tandfebooks.com/isbn/9780203836187</v>
      </c>
      <c r="Q9" s="27" t="s">
        <v>1059</v>
      </c>
    </row>
    <row r="10" spans="1:17" s="33" customFormat="1" ht="13.5">
      <c r="A10" s="26">
        <v>4</v>
      </c>
      <c r="B10" s="27" t="s">
        <v>1104</v>
      </c>
      <c r="C10" s="27" t="s">
        <v>0</v>
      </c>
      <c r="D10" s="27" t="s">
        <v>1105</v>
      </c>
      <c r="E10" s="28" t="s">
        <v>1106</v>
      </c>
      <c r="F10" s="28" t="s">
        <v>1107</v>
      </c>
      <c r="G10" s="29" t="s">
        <v>1108</v>
      </c>
      <c r="H10" s="30">
        <v>9780415561228</v>
      </c>
      <c r="I10" s="27" t="s">
        <v>1109</v>
      </c>
      <c r="J10" s="27">
        <v>1</v>
      </c>
      <c r="K10" s="27">
        <v>2</v>
      </c>
      <c r="L10" s="27" t="s">
        <v>1110</v>
      </c>
      <c r="M10" s="27" t="s">
        <v>7</v>
      </c>
      <c r="N10" s="27">
        <v>2010</v>
      </c>
      <c r="O10" s="27" t="s">
        <v>1058</v>
      </c>
      <c r="P10" s="31" t="str">
        <f>HYPERLINK("http://www.tandfebooks.com/isbn/9780203854426")</f>
        <v>http://www.tandfebooks.com/isbn/9780203854426</v>
      </c>
      <c r="Q10" s="27" t="s">
        <v>1059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鄭小祺</dc:creator>
  <cp:keywords/>
  <dc:description/>
  <cp:lastModifiedBy>嘉藥圖資管</cp:lastModifiedBy>
  <dcterms:created xsi:type="dcterms:W3CDTF">2014-07-17T00:51:48Z</dcterms:created>
  <dcterms:modified xsi:type="dcterms:W3CDTF">2014-12-23T08:32:08Z</dcterms:modified>
  <cp:category/>
  <cp:version/>
  <cp:contentType/>
  <cp:contentStatus/>
</cp:coreProperties>
</file>